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490" windowHeight="7620" tabRatio="892" firstSheet="1" activeTab="7"/>
  </bookViews>
  <sheets>
    <sheet name="Feuil1" sheetId="1" state="hidden" r:id="rId1"/>
    <sheet name="F01.Formulaire-Code" sheetId="21" r:id="rId2"/>
    <sheet name="F02.Plan cours" sheetId="16" r:id="rId3"/>
    <sheet name="F03.Equipe" sheetId="17" r:id="rId4"/>
    <sheet name="F04.Présence-Participat" sheetId="19" r:id="rId5"/>
    <sheet name="F05.TB équipeX" sheetId="4" r:id="rId6"/>
    <sheet name="Planificateur de projet" sheetId="22" r:id="rId7"/>
    <sheet name="F.eval équipe X" sheetId="15" r:id="rId8"/>
    <sheet name="Outil Qualité" sheetId="18" r:id="rId9"/>
  </sheets>
  <definedNames>
    <definedName name="_xlnm._FilterDatabase" localSheetId="4" hidden="1">'F04.Présence-Participat'!$D$6:$D$26</definedName>
    <definedName name="_ftn1" localSheetId="2">'F02.Plan cours'!$C$31</definedName>
    <definedName name="_ftnref1" localSheetId="2">'F02.Plan cours'!#REF!</definedName>
    <definedName name="_GoBack" localSheetId="0">Feuil1!$G$42</definedName>
    <definedName name="_xlnm.Print_Titles" localSheetId="6">'Planificateur de projet'!$3:$4</definedName>
    <definedName name="période_sélectionnée">'Planificateur de projet'!$H$2</definedName>
    <definedName name="PériodeDansPlan">'Planificateur de projet'!A$4=MEDIAN('Planificateur de projet'!A$4,'Planificateur de projet'!$C1,'Planificateur de projet'!$C1+'Planificateur de projet'!$D1-1)</definedName>
    <definedName name="PériodeDansRéel">'Planificateur de projet'!A$4=MEDIAN('Planificateur de projet'!A$4,'Planificateur de projet'!$E1,'Planificateur de projet'!$E1+'Planificateur de projet'!$F1-1)</definedName>
    <definedName name="Plan">PériodeDansPlan*('Planificateur de projet'!$C1&gt;0)</definedName>
    <definedName name="PourcentageAccompli">PourcentageAccompliAuDelà*PériodeDansPlan</definedName>
    <definedName name="PourcentageAccompliAuDelà">('Planificateur de projet'!A$4=MEDIAN('Planificateur de projet'!A$4,'Planificateur de projet'!$E1,'Planificateur de projet'!$E1+'Planificateur de projet'!$F1)*('Planificateur de projet'!$E1&gt;0))*(('Planificateur de projet'!A$4&lt;(INT('Planificateur de projet'!$E1+'Planificateur de projet'!$F1*'Planificateur de projet'!$G1)))+('Planificateur de projet'!A$4='Planificateur de projet'!$E1))*('Planificateur de projet'!$G1&gt;0)</definedName>
    <definedName name="Réel">(PériodeDansRéel*('Planificateur de projet'!$E1&gt;0))*PériodeDansPlan</definedName>
    <definedName name="RéelAuDelà">PériodeDansRéel*('Planificateur de projet'!$E1&gt;0)</definedName>
    <definedName name="TitreRégion..BO60">'Planificateur de projet'!$B$3:$B$4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9" i="4" l="1"/>
  <c r="T6" i="4"/>
  <c r="A1" i="4" l="1"/>
  <c r="F3" i="4" l="1"/>
  <c r="G3" i="4"/>
  <c r="H3" i="4"/>
  <c r="I3" i="4"/>
  <c r="J3" i="4"/>
  <c r="K3" i="4"/>
  <c r="L3" i="4"/>
  <c r="M3" i="4"/>
  <c r="N3" i="4"/>
  <c r="O3" i="4"/>
  <c r="F4" i="4"/>
  <c r="G4" i="4"/>
  <c r="H4" i="4"/>
  <c r="I4" i="4"/>
  <c r="J4" i="4"/>
  <c r="K4" i="4"/>
  <c r="L4" i="4"/>
  <c r="M4" i="4"/>
  <c r="N4" i="4"/>
  <c r="O4" i="4"/>
  <c r="T7" i="4"/>
  <c r="Q8" i="4"/>
  <c r="T8" i="4"/>
  <c r="Q9" i="4"/>
  <c r="T9" i="4"/>
  <c r="P10" i="4"/>
  <c r="Q10" i="4"/>
  <c r="T10" i="4"/>
  <c r="Q11" i="4"/>
  <c r="T11" i="4"/>
  <c r="Q12" i="4"/>
  <c r="T12" i="4"/>
  <c r="P13" i="4"/>
  <c r="Q13" i="4"/>
  <c r="T13" i="4"/>
  <c r="Q14" i="4"/>
  <c r="T14" i="4"/>
  <c r="Q15" i="4"/>
  <c r="T15" i="4"/>
  <c r="Q16" i="4"/>
  <c r="T16" i="4"/>
  <c r="Q17" i="4"/>
  <c r="T17" i="4"/>
  <c r="Q18" i="4"/>
  <c r="T18" i="4"/>
  <c r="Q19" i="4"/>
  <c r="S19" i="4"/>
  <c r="S9" i="19"/>
  <c r="S10" i="19"/>
  <c r="S11" i="19"/>
  <c r="S12" i="19"/>
  <c r="S13" i="19"/>
  <c r="S14" i="19"/>
  <c r="S15" i="19"/>
  <c r="S16" i="19"/>
  <c r="S17" i="19"/>
  <c r="S18" i="19"/>
  <c r="S19" i="19"/>
  <c r="S20" i="19"/>
  <c r="S21" i="19"/>
  <c r="S22" i="19"/>
  <c r="S23" i="19"/>
  <c r="S24" i="19"/>
  <c r="S25" i="19"/>
  <c r="S26" i="19"/>
  <c r="S7" i="19"/>
  <c r="A8" i="19"/>
  <c r="A9" i="19"/>
  <c r="A10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7" i="19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175" i="17"/>
  <c r="A176" i="17"/>
  <c r="A177" i="17"/>
  <c r="A178" i="17"/>
  <c r="A179" i="17"/>
  <c r="A180" i="17"/>
  <c r="A181" i="17"/>
  <c r="A182" i="17"/>
  <c r="A183" i="17"/>
  <c r="A184" i="17"/>
  <c r="A185" i="17"/>
  <c r="A186" i="17"/>
  <c r="A187" i="17"/>
  <c r="A188" i="17"/>
  <c r="A189" i="17"/>
  <c r="A190" i="17"/>
  <c r="A191" i="17"/>
  <c r="A192" i="17"/>
  <c r="A193" i="17"/>
  <c r="A194" i="17"/>
  <c r="A195" i="17"/>
  <c r="A196" i="17"/>
  <c r="A197" i="17"/>
  <c r="A198" i="17"/>
  <c r="A199" i="17"/>
  <c r="A200" i="17"/>
  <c r="A201" i="17"/>
  <c r="A202" i="17"/>
  <c r="A203" i="17"/>
  <c r="A204" i="17"/>
  <c r="A205" i="17"/>
  <c r="A206" i="17"/>
  <c r="A207" i="17"/>
  <c r="A208" i="17"/>
  <c r="A209" i="17"/>
  <c r="A210" i="17"/>
  <c r="A211" i="17"/>
  <c r="A212" i="17"/>
  <c r="A213" i="17"/>
  <c r="A214" i="17"/>
  <c r="A215" i="17"/>
  <c r="A216" i="17"/>
  <c r="A217" i="17"/>
  <c r="A218" i="17"/>
  <c r="A219" i="17"/>
  <c r="A220" i="17"/>
  <c r="A221" i="17"/>
  <c r="A222" i="17"/>
  <c r="A223" i="17"/>
  <c r="A224" i="17"/>
  <c r="A225" i="17"/>
  <c r="A226" i="17"/>
  <c r="A227" i="17"/>
  <c r="A228" i="17"/>
  <c r="A229" i="17"/>
  <c r="A230" i="17"/>
  <c r="A231" i="17"/>
  <c r="A232" i="17"/>
  <c r="A233" i="17"/>
  <c r="A234" i="17"/>
  <c r="A235" i="17"/>
  <c r="A236" i="17"/>
  <c r="A237" i="17"/>
  <c r="A238" i="17"/>
  <c r="A239" i="17"/>
  <c r="A240" i="17"/>
  <c r="A241" i="17"/>
  <c r="A242" i="17"/>
  <c r="A243" i="17"/>
  <c r="A244" i="17"/>
  <c r="A245" i="17"/>
  <c r="A246" i="17"/>
  <c r="A247" i="17"/>
  <c r="A248" i="17"/>
  <c r="A249" i="17"/>
  <c r="A250" i="17"/>
  <c r="A251" i="17"/>
  <c r="A252" i="17"/>
  <c r="A253" i="17"/>
  <c r="A254" i="17"/>
  <c r="A255" i="17"/>
  <c r="A256" i="17"/>
  <c r="A257" i="17"/>
  <c r="A258" i="17"/>
  <c r="A259" i="17"/>
  <c r="A260" i="17"/>
  <c r="A261" i="17"/>
  <c r="A262" i="17"/>
  <c r="A263" i="17"/>
  <c r="A264" i="17"/>
  <c r="A265" i="17"/>
  <c r="A266" i="17"/>
  <c r="A267" i="17"/>
  <c r="A268" i="17"/>
  <c r="A269" i="17"/>
  <c r="A270" i="17"/>
  <c r="A271" i="17"/>
  <c r="A272" i="17"/>
  <c r="A273" i="17"/>
  <c r="A274" i="17"/>
  <c r="A275" i="17"/>
  <c r="A276" i="17"/>
  <c r="A277" i="17"/>
  <c r="A278" i="17"/>
  <c r="A279" i="17"/>
  <c r="A280" i="17"/>
  <c r="A281" i="17"/>
  <c r="A282" i="17"/>
  <c r="A283" i="17"/>
  <c r="A284" i="17"/>
  <c r="A285" i="17"/>
  <c r="A286" i="17"/>
  <c r="A287" i="17"/>
  <c r="A288" i="17"/>
  <c r="A289" i="17"/>
  <c r="A290" i="17"/>
  <c r="A291" i="17"/>
  <c r="A292" i="17"/>
  <c r="A293" i="17"/>
  <c r="A294" i="17"/>
  <c r="A295" i="17"/>
  <c r="A296" i="17"/>
  <c r="A297" i="17"/>
  <c r="A298" i="17"/>
  <c r="A299" i="17"/>
  <c r="A300" i="17"/>
  <c r="A301" i="17"/>
  <c r="A302" i="17"/>
  <c r="A303" i="17"/>
  <c r="A304" i="17"/>
  <c r="A305" i="17"/>
  <c r="A306" i="17"/>
  <c r="A307" i="17"/>
  <c r="A308" i="17"/>
  <c r="A309" i="17"/>
  <c r="A310" i="17"/>
  <c r="A311" i="17"/>
  <c r="A312" i="17"/>
  <c r="A313" i="17"/>
  <c r="A314" i="17"/>
  <c r="A315" i="17"/>
  <c r="A316" i="17"/>
  <c r="A317" i="17"/>
  <c r="A318" i="17"/>
  <c r="A319" i="17"/>
  <c r="A320" i="17"/>
  <c r="A321" i="17"/>
  <c r="A322" i="17"/>
  <c r="A323" i="17"/>
  <c r="A324" i="17"/>
  <c r="A325" i="17"/>
  <c r="A326" i="17"/>
  <c r="A327" i="17"/>
  <c r="A328" i="17"/>
  <c r="A329" i="17"/>
  <c r="A330" i="17"/>
  <c r="A331" i="17"/>
  <c r="A332" i="17"/>
  <c r="A333" i="17"/>
  <c r="A334" i="17"/>
  <c r="A335" i="17"/>
  <c r="A336" i="17"/>
  <c r="A337" i="17"/>
  <c r="A338" i="17"/>
  <c r="A339" i="17"/>
  <c r="A340" i="17"/>
  <c r="A341" i="17"/>
  <c r="A342" i="17"/>
  <c r="A343" i="17"/>
  <c r="A344" i="17"/>
  <c r="A345" i="17"/>
  <c r="A346" i="17"/>
  <c r="A347" i="17"/>
  <c r="A348" i="17"/>
  <c r="A349" i="17"/>
  <c r="A350" i="17"/>
  <c r="A351" i="17"/>
  <c r="A352" i="17"/>
  <c r="A353" i="17"/>
  <c r="A354" i="17"/>
  <c r="A355" i="17"/>
  <c r="A356" i="17"/>
  <c r="A357" i="17"/>
  <c r="A358" i="17"/>
  <c r="A359" i="17"/>
  <c r="A360" i="17"/>
  <c r="A361" i="17"/>
  <c r="A362" i="17"/>
  <c r="A363" i="17"/>
  <c r="A364" i="17"/>
  <c r="A365" i="17"/>
  <c r="A366" i="17"/>
  <c r="A367" i="17"/>
  <c r="A368" i="17"/>
  <c r="A369" i="17"/>
  <c r="A370" i="17"/>
  <c r="A371" i="17"/>
  <c r="A372" i="17"/>
  <c r="A373" i="17"/>
  <c r="A374" i="17"/>
  <c r="A375" i="17"/>
  <c r="A376" i="17"/>
  <c r="A377" i="17"/>
  <c r="A378" i="17"/>
  <c r="A379" i="17"/>
  <c r="A380" i="17"/>
  <c r="A381" i="17"/>
  <c r="A382" i="17"/>
  <c r="A383" i="17"/>
  <c r="A384" i="17"/>
  <c r="A385" i="17"/>
  <c r="A386" i="17"/>
  <c r="A387" i="17"/>
  <c r="A388" i="17"/>
  <c r="A389" i="17"/>
  <c r="A390" i="17"/>
  <c r="A391" i="17"/>
  <c r="A392" i="17"/>
  <c r="A393" i="17"/>
  <c r="A394" i="17"/>
  <c r="A395" i="17"/>
  <c r="A396" i="17"/>
  <c r="A397" i="17"/>
  <c r="A398" i="17"/>
  <c r="A399" i="17"/>
  <c r="A400" i="17"/>
  <c r="A401" i="17"/>
  <c r="E28" i="15"/>
  <c r="E29" i="15"/>
  <c r="E30" i="15"/>
  <c r="E31" i="15"/>
  <c r="E24" i="15"/>
  <c r="E25" i="15"/>
  <c r="E26" i="15"/>
  <c r="E27" i="15"/>
  <c r="E23" i="15"/>
  <c r="E16" i="15"/>
  <c r="E15" i="15"/>
  <c r="E7" i="15"/>
  <c r="E8" i="15"/>
  <c r="E9" i="15"/>
  <c r="E10" i="15"/>
  <c r="E11" i="15"/>
  <c r="E12" i="15"/>
  <c r="E6" i="15"/>
  <c r="F6" i="4" l="1"/>
  <c r="M7" i="4"/>
  <c r="I7" i="4"/>
  <c r="M6" i="4"/>
  <c r="I6" i="4"/>
  <c r="L7" i="4"/>
  <c r="H7" i="4"/>
  <c r="L6" i="4"/>
  <c r="H6" i="4"/>
  <c r="N6" i="4"/>
  <c r="K7" i="4"/>
  <c r="G7" i="4"/>
  <c r="K6" i="4"/>
  <c r="G6" i="4"/>
  <c r="J7" i="4"/>
  <c r="F7" i="4"/>
  <c r="J6" i="4"/>
  <c r="N7" i="4"/>
  <c r="O6" i="4"/>
  <c r="T19" i="4"/>
  <c r="A3" i="17"/>
  <c r="A4" i="17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2" i="17"/>
  <c r="P6" i="4" l="1"/>
  <c r="Q6" i="4" s="1"/>
  <c r="D11" i="19"/>
  <c r="D13" i="19"/>
  <c r="D15" i="19"/>
  <c r="D17" i="19"/>
  <c r="D19" i="19"/>
  <c r="D21" i="19"/>
  <c r="D23" i="19"/>
  <c r="D25" i="19"/>
  <c r="D9" i="19"/>
  <c r="D7" i="19"/>
  <c r="S8" i="19"/>
  <c r="O7" i="4" s="1"/>
  <c r="P7" i="4" s="1"/>
  <c r="Q7" i="4" s="1"/>
  <c r="G28" i="15" l="1"/>
  <c r="G29" i="15"/>
  <c r="G30" i="15"/>
  <c r="G31" i="15"/>
  <c r="F32" i="15" l="1"/>
  <c r="G24" i="15"/>
  <c r="G25" i="15"/>
  <c r="G26" i="15"/>
  <c r="G27" i="15"/>
  <c r="G23" i="15"/>
  <c r="G32" i="15" s="1"/>
  <c r="F17" i="15"/>
  <c r="G16" i="15"/>
  <c r="G15" i="15"/>
  <c r="G17" i="15" s="1"/>
  <c r="F13" i="15"/>
  <c r="G7" i="15"/>
  <c r="G8" i="15"/>
  <c r="G9" i="15"/>
  <c r="G10" i="15"/>
  <c r="G11" i="15"/>
  <c r="G12" i="15"/>
  <c r="G6" i="15"/>
  <c r="G13" i="15" s="1"/>
  <c r="G33" i="15" l="1"/>
  <c r="G5" i="15"/>
  <c r="G14" i="15"/>
  <c r="G19" i="15"/>
</calcChain>
</file>

<file path=xl/sharedStrings.xml><?xml version="1.0" encoding="utf-8"?>
<sst xmlns="http://schemas.openxmlformats.org/spreadsheetml/2006/main" count="1532" uniqueCount="977">
  <si>
    <t>Membres de l'équipe</t>
  </si>
  <si>
    <t>Num Tél</t>
  </si>
  <si>
    <t>Num insc</t>
  </si>
  <si>
    <t>Adresse E-mail</t>
  </si>
  <si>
    <t>Nom équipe</t>
  </si>
  <si>
    <t xml:space="preserve">Projet de recherche </t>
  </si>
  <si>
    <t>Projet d'application</t>
  </si>
  <si>
    <t>BOUHSINA Hanaa</t>
  </si>
  <si>
    <t>BOUJAMAA Zineb</t>
  </si>
  <si>
    <t>CHEHBOUN Meryem</t>
  </si>
  <si>
    <t>EL HAMMOULI Oumayma</t>
  </si>
  <si>
    <t>MAIMOUNI soukaina</t>
  </si>
  <si>
    <t>N° 2549</t>
  </si>
  <si>
    <t>N° 2550</t>
  </si>
  <si>
    <t xml:space="preserve">N°2695 </t>
  </si>
  <si>
    <t>N° 2572</t>
  </si>
  <si>
    <t>N° 3272</t>
  </si>
  <si>
    <t>hanaa.bouhsina@gmail.com</t>
  </si>
  <si>
    <t>boujamaa.encgt@gmail.com</t>
  </si>
  <si>
    <t>meryem.chahboun@gmail.com</t>
  </si>
  <si>
    <t>soukainamaimouni@gmail.com</t>
  </si>
  <si>
    <t>SOUKAINA MAIMOUNI</t>
  </si>
  <si>
    <t>L’audit qualité et audit comptable et financier : points de divergences et de convergences</t>
  </si>
  <si>
    <t>L'Audit dans le secteur des services</t>
  </si>
  <si>
    <t>Ismail Morarech</t>
  </si>
  <si>
    <t>Morarech ismail</t>
  </si>
  <si>
    <t>El Bakkali Cheimae</t>
  </si>
  <si>
    <t>Emrani  Douaa</t>
  </si>
  <si>
    <t>Nordine Salma</t>
  </si>
  <si>
    <t>i.morarech@gmail.com</t>
  </si>
  <si>
    <t>elmorerh@gmail.com</t>
  </si>
  <si>
    <t>elkhamlichimehdia@hotmail.fr</t>
  </si>
  <si>
    <t>chaimae.elbakkali@gmail.com</t>
  </si>
  <si>
    <t>douaa.emrani@gmail.com</t>
  </si>
  <si>
    <t>Les huit principes de la qualité et PDCA</t>
  </si>
  <si>
    <t xml:space="preserve">   n°2501</t>
  </si>
  <si>
    <t xml:space="preserve">  afafzraidi@hotmail.com   </t>
  </si>
  <si>
    <t>Zraidi Afaf</t>
  </si>
  <si>
    <t xml:space="preserve"> n°2510 </t>
  </si>
  <si>
    <r>
      <t xml:space="preserve">Iman Akki                                                                                    </t>
    </r>
    <r>
      <rPr>
        <sz val="7.5"/>
        <color rgb="FF333333"/>
        <rFont val="Tahoma"/>
        <family val="2"/>
      </rPr>
      <t/>
    </r>
  </si>
  <si>
    <t> iman.akki@gmail.com</t>
  </si>
  <si>
    <t xml:space="preserve"> n°2603</t>
  </si>
  <si>
    <t xml:space="preserve">   fz.larhbira@gmail.com</t>
  </si>
  <si>
    <t xml:space="preserve">Fatima-Ezzahra Larhbira   </t>
  </si>
  <si>
    <t xml:space="preserve">  n°2551</t>
  </si>
  <si>
    <t xml:space="preserve">Aicha Bouchara                                                                           </t>
  </si>
  <si>
    <t>aicha.bouchi@gmail.com</t>
  </si>
  <si>
    <t xml:space="preserve">     n°2604</t>
  </si>
  <si>
    <t xml:space="preserve">Felk Rim                                                                                     </t>
  </si>
  <si>
    <t>Felkrim@gmail.com</t>
  </si>
  <si>
    <t>n°2511</t>
  </si>
  <si>
    <t>salma.alami.encgt@gmail.com</t>
  </si>
  <si>
    <t xml:space="preserve">Larhbira Fatima –Ezzahra </t>
  </si>
  <si>
    <t>L'audit intégré: qualité, sécurité, environnement</t>
  </si>
  <si>
    <t xml:space="preserve">L’audit interne </t>
  </si>
  <si>
    <t>Benyaich Mohammed</t>
  </si>
  <si>
    <t>JARMIM Fatin</t>
  </si>
  <si>
    <t>EL FADLI Imane</t>
  </si>
  <si>
    <t>mohammed.ibenyaich@gmail.com</t>
  </si>
  <si>
    <t>jarmim.fatin@gmail.com</t>
  </si>
  <si>
    <t>iman-elfadli@hotmail.fr</t>
  </si>
  <si>
    <t xml:space="preserve"> BENYAICH Mohammed</t>
  </si>
  <si>
    <t>ELAIDI Amina</t>
  </si>
  <si>
    <t>HANDARA TEMSAMANI Salma</t>
  </si>
  <si>
    <t>IRAKI Kenza</t>
  </si>
  <si>
    <t>amina_elaidi@hotmail.com</t>
  </si>
  <si>
    <t>h.tems.salma@gmail.com</t>
  </si>
  <si>
    <t>Ken-za17@hotmail.fr</t>
  </si>
  <si>
    <t>Audit des Processus</t>
  </si>
  <si>
    <t> 0661145980</t>
  </si>
  <si>
    <t> 0676010772</t>
  </si>
  <si>
    <t>Azriquin Talibi Wiame</t>
  </si>
  <si>
    <t>Jaber Houda</t>
  </si>
  <si>
    <t xml:space="preserve"> Zaamoumi Ilyass</t>
  </si>
  <si>
    <t>Mohyddine  Soumaya  </t>
  </si>
  <si>
    <t>Achemlan Bouchra</t>
  </si>
  <si>
    <t xml:space="preserve">HAMYANI Abdellah </t>
  </si>
  <si>
    <t>El akhiri Salma</t>
  </si>
  <si>
    <t>26 62</t>
  </si>
  <si>
    <t>Talibiazriquin@gmail.com</t>
  </si>
  <si>
    <t>jaber_houda@hotmail.fr</t>
  </si>
  <si>
    <t>zaamoumilyass@gmail.com</t>
  </si>
  <si>
    <t> mohyddinesoumaya@yahoo.fr</t>
  </si>
  <si>
    <t>bouchra.achemlan@gmail.com</t>
  </si>
  <si>
    <t>hamyani.abdellah@gmail.com</t>
  </si>
  <si>
    <t>elakhirisalma@gmail.com</t>
  </si>
  <si>
    <t>06 65 42 37 34</t>
  </si>
  <si>
    <t>06 23 91 44 16</t>
  </si>
  <si>
    <t>06 22 68 59 17</t>
  </si>
  <si>
    <t>06 78 50 33 87</t>
  </si>
  <si>
    <t>06 48 52 04 53</t>
  </si>
  <si>
    <t>06 42 35 12 50</t>
  </si>
  <si>
    <t>06 22 20 09 23</t>
  </si>
  <si>
    <t xml:space="preserve">comment mener un audit interne par les 8 principes de qualité et la méthode PDCA ? </t>
  </si>
  <si>
    <t xml:space="preserve">choix 1 : Audit des processus . choix 2 : Audit interne </t>
  </si>
  <si>
    <t xml:space="preserve">CHABBA Maroua </t>
  </si>
  <si>
    <t>AJAJ BAKIOUI Dounia</t>
  </si>
  <si>
    <t>Safaa LASKRI</t>
  </si>
  <si>
    <t xml:space="preserve">Fadoua Ejbari   </t>
  </si>
  <si>
    <t>BEN SALEM YASMINA</t>
  </si>
  <si>
    <t xml:space="preserve">BENNANI Othman </t>
  </si>
  <si>
    <t>06 111 000 59</t>
  </si>
  <si>
    <t>06 15 95 28 42</t>
  </si>
  <si>
    <t>06 70 27 94 30</t>
  </si>
  <si>
    <t>06 45 06 34 02</t>
  </si>
  <si>
    <t>06 65 22 14 54</t>
  </si>
  <si>
    <t>mar.chabba@gmail.com</t>
  </si>
  <si>
    <t>douniabakioui@gmail.com</t>
  </si>
  <si>
    <t>saflaskri@gmail.com</t>
  </si>
  <si>
    <t>fadoua.ejbari@gmail.com</t>
  </si>
  <si>
    <t>Bensalem.yas@gmail.com</t>
  </si>
  <si>
    <t xml:space="preserve">Audit qualité dans les administrations publiques  </t>
  </si>
  <si>
    <t>Chabba Maroua</t>
  </si>
  <si>
    <t>AIT EL MOUDEN Hamza</t>
  </si>
  <si>
    <t>JAOUHAR Sais</t>
  </si>
  <si>
    <t>TORRES Hatim</t>
  </si>
  <si>
    <t>06 74 63 56 84</t>
  </si>
  <si>
    <t>06025-10533</t>
  </si>
  <si>
    <t>06 53 73 66 38</t>
  </si>
  <si>
    <t>hmz.aitelmouden@gmail.com</t>
  </si>
  <si>
    <t>saidjaouhar@live.fr</t>
  </si>
  <si>
    <t>hatimetorres@gmail.com</t>
  </si>
  <si>
    <t>L’audit interne 9001 et le contrôle de gestion, quelle synergie ?</t>
  </si>
  <si>
    <t>L’audit interne</t>
  </si>
  <si>
    <t>Audit qualité enseignement</t>
  </si>
  <si>
    <t>BENJEYED Hanae</t>
  </si>
  <si>
    <t>BENABDELLAH Hajar</t>
  </si>
  <si>
    <t>BELHAJ Hanane</t>
  </si>
  <si>
    <t>hanae.bj@hotmail.fr</t>
  </si>
  <si>
    <t>hajar.benabdellah@hotmail.com</t>
  </si>
  <si>
    <t>Belhaj9@gmail.com</t>
  </si>
  <si>
    <t>0673 32 04 83</t>
  </si>
  <si>
    <t xml:space="preserve">    0650 41 14 27</t>
  </si>
  <si>
    <t xml:space="preserve">  0611 10 01 08</t>
  </si>
  <si>
    <t>BAKKALI BOUARRAKIA Mariam</t>
  </si>
  <si>
    <t>ABDLLAS Siham</t>
  </si>
  <si>
    <t>ABOULASSAL Meryem</t>
  </si>
  <si>
    <t>Mariama.bkl@gmail.com</t>
  </si>
  <si>
    <t>Espritgai22@gmail.com</t>
  </si>
  <si>
    <t>aboulassal.encgt@gmail.com</t>
  </si>
  <si>
    <t>0659 92 69 18</t>
  </si>
  <si>
    <t>0661 98 75 44</t>
  </si>
  <si>
    <t>0677 52 48 54</t>
  </si>
  <si>
    <t>Quelle synergie entre audit interne et contrôle interne ?</t>
  </si>
  <si>
    <t>Audit de qualité de service</t>
  </si>
  <si>
    <t>Ss équipe 1</t>
  </si>
  <si>
    <t>Ss équipe 2</t>
  </si>
  <si>
    <t xml:space="preserve">     Salma Alami Taidi                                                                  </t>
  </si>
  <si>
    <t>0681 55 98 09</t>
  </si>
  <si>
    <t>0607 46 35 26</t>
  </si>
  <si>
    <t>0678 37 17 75</t>
  </si>
  <si>
    <t>0649 99 48 80</t>
  </si>
  <si>
    <t>0626 61 71 18</t>
  </si>
  <si>
    <t xml:space="preserve">0615 38 98 48 </t>
  </si>
  <si>
    <t>N°3280</t>
  </si>
  <si>
    <t>ousbi90@hotmail.fr</t>
  </si>
  <si>
    <t>Bocoum Djibairou Moulaye</t>
  </si>
  <si>
    <t>Biyadi Chadi</t>
  </si>
  <si>
    <t>Dakir Nadia</t>
  </si>
  <si>
    <t>Amine Rajad</t>
  </si>
  <si>
    <t>Rima Moufak</t>
  </si>
  <si>
    <t>Reda Houdaigui</t>
  </si>
  <si>
    <t>Lionel Fouda</t>
  </si>
  <si>
    <t>0661 08 96 87</t>
  </si>
  <si>
    <t>06 13 65 71 45</t>
  </si>
  <si>
    <t>chadi.biyadi@gmail.com</t>
  </si>
  <si>
    <t>daakir@live.fr</t>
  </si>
  <si>
    <t>rajad.amine@gmail.com</t>
  </si>
  <si>
    <t>rima.moufak@gmail.com</t>
  </si>
  <si>
    <t>reda.tet1@gmail.com</t>
  </si>
  <si>
    <t>l'audit qualité et audit comptable et financier: points de convergences et de divergences</t>
  </si>
  <si>
    <t xml:space="preserve">Audit Externe </t>
  </si>
  <si>
    <t xml:space="preserve">Byadi Chadi </t>
  </si>
  <si>
    <t>L'audit qualité et l'audit comptable et financier : points de convergence et de divergence"</t>
  </si>
  <si>
    <t xml:space="preserve">El khamlichi Mehdia </t>
  </si>
  <si>
    <t>El morer Hind</t>
  </si>
  <si>
    <t xml:space="preserve">Seddiki Imane </t>
  </si>
  <si>
    <t>imi_tis@hotmail.com</t>
  </si>
  <si>
    <t>06 61 39 9003</t>
  </si>
  <si>
    <t>Audit interne</t>
  </si>
  <si>
    <t xml:space="preserve">Liste des équipes  d'Audit qualité 2013/2014 </t>
  </si>
  <si>
    <t>animation</t>
  </si>
  <si>
    <t>Fonction</t>
  </si>
  <si>
    <t>Entreprise d'accueil</t>
  </si>
  <si>
    <t>Animation</t>
  </si>
  <si>
    <t>Documents internes</t>
  </si>
  <si>
    <t>Indicateurs Classe</t>
  </si>
  <si>
    <t>Equipe</t>
  </si>
  <si>
    <t xml:space="preserve">Note </t>
  </si>
  <si>
    <t>Justification de la note</t>
  </si>
  <si>
    <t>Idem</t>
  </si>
  <si>
    <t>N° d'équipe</t>
  </si>
  <si>
    <t>Documents</t>
  </si>
  <si>
    <t>Commentaire</t>
  </si>
  <si>
    <t xml:space="preserve">La présentation du projet d’application </t>
  </si>
  <si>
    <t xml:space="preserve">Jeu d’animation </t>
  </si>
  <si>
    <t>Note finale</t>
  </si>
  <si>
    <t>le  projet d'application</t>
  </si>
  <si>
    <t>note d'évaluation des documents</t>
  </si>
  <si>
    <t>Nom Prenom</t>
  </si>
  <si>
    <t>Séance</t>
  </si>
  <si>
    <t>Date</t>
  </si>
  <si>
    <t>Contenu</t>
  </si>
  <si>
    <t>Fiche participation/ présence</t>
  </si>
  <si>
    <t>Validation / Prof</t>
  </si>
  <si>
    <t>Evaluation</t>
  </si>
  <si>
    <t>10% X T1</t>
  </si>
  <si>
    <t>10% X T5</t>
  </si>
  <si>
    <t>10% X T4</t>
  </si>
  <si>
    <t>10% X T3</t>
  </si>
  <si>
    <t>10% X T2</t>
  </si>
  <si>
    <t xml:space="preserve">20% X Participation </t>
  </si>
  <si>
    <t>Système documentaire Procédures qualité &amp; opérationnelles</t>
  </si>
  <si>
    <t>Séa</t>
  </si>
  <si>
    <r>
      <rPr>
        <b/>
        <sz val="8"/>
        <color theme="1"/>
        <rFont val="Calibri"/>
        <family val="2"/>
        <scheme val="minor"/>
      </rPr>
      <t>Validation</t>
    </r>
    <r>
      <rPr>
        <sz val="8"/>
        <color theme="1"/>
        <rFont val="Calibri"/>
        <family val="2"/>
        <scheme val="minor"/>
      </rPr>
      <t xml:space="preserve"> / Prof</t>
    </r>
  </si>
  <si>
    <t>10% X T8</t>
  </si>
  <si>
    <t>Révision du cours et TD</t>
  </si>
  <si>
    <t>TD</t>
  </si>
  <si>
    <t>OUTILS DU CONSULTANT</t>
  </si>
  <si>
    <t>Responable</t>
  </si>
  <si>
    <t>Date de livraison</t>
  </si>
  <si>
    <t>AMDEC gestion des risques</t>
  </si>
  <si>
    <t>Rapport d'audit interne</t>
  </si>
  <si>
    <t>Rapport de revue de direction</t>
  </si>
  <si>
    <t>DCA planifcation stratégique</t>
  </si>
  <si>
    <t>Fiche de poste/PDCA</t>
  </si>
  <si>
    <t>Diagramme de GANTT</t>
  </si>
  <si>
    <t>Logigramme</t>
  </si>
  <si>
    <t>Entretiens avec les responsables</t>
  </si>
  <si>
    <t>Focus group</t>
  </si>
  <si>
    <t>Questionnaire</t>
  </si>
  <si>
    <t>MRP</t>
  </si>
  <si>
    <t>Arbres et matrices de décisions</t>
  </si>
  <si>
    <t>Diagramme de notation</t>
  </si>
  <si>
    <t>Carte mentale</t>
  </si>
  <si>
    <t xml:space="preserve">Plan d'action </t>
  </si>
  <si>
    <t>Outil Monpin</t>
  </si>
  <si>
    <t>Méthode SPRI</t>
  </si>
  <si>
    <t>Brainstorming</t>
  </si>
  <si>
    <t>Story Board</t>
  </si>
  <si>
    <t>Cube de Stern</t>
  </si>
  <si>
    <t>Méthode de l'analogie</t>
  </si>
  <si>
    <t>Cartographie des acteurs</t>
  </si>
  <si>
    <t>Time sheet</t>
  </si>
  <si>
    <t>Vote pondéré</t>
  </si>
  <si>
    <t>Histogrammes</t>
  </si>
  <si>
    <t>Poka-yoke</t>
  </si>
  <si>
    <t>Plan de contrôle</t>
  </si>
  <si>
    <t>Méthode ABC (diagramme PARETO)</t>
  </si>
  <si>
    <t>QQOQCCP ( les 5 pourquoi)</t>
  </si>
  <si>
    <t>Les 5  S</t>
  </si>
  <si>
    <t>PERT</t>
  </si>
  <si>
    <t>Diagramme de PARETO</t>
  </si>
  <si>
    <t>Analyse causale</t>
  </si>
  <si>
    <t xml:space="preserve">Manuel qualité </t>
  </si>
  <si>
    <t>Approche processus</t>
  </si>
  <si>
    <t>Tableaux de bord</t>
  </si>
  <si>
    <t>Méthode Kaizen</t>
  </si>
  <si>
    <t>Roue de Deming PDCA</t>
  </si>
  <si>
    <t>Indicateur</t>
  </si>
  <si>
    <t>Check liste</t>
  </si>
  <si>
    <t>Benchmarking</t>
  </si>
  <si>
    <t>5 forces de Porter</t>
  </si>
  <si>
    <t>Modèle Pestel</t>
  </si>
  <si>
    <t>N°d'ins</t>
  </si>
  <si>
    <t>Responsabilité Pilote Processus (SMQ)</t>
  </si>
  <si>
    <t>Email</t>
  </si>
  <si>
    <t>tél</t>
  </si>
  <si>
    <t>Thème Projet Application</t>
  </si>
  <si>
    <t>Entreprise Accueil</t>
  </si>
  <si>
    <t xml:space="preserve">Encadrant Prof </t>
  </si>
  <si>
    <t>Coordonnée Encadrant Prof</t>
  </si>
  <si>
    <t>Travail 1</t>
  </si>
  <si>
    <t>Travail 2</t>
  </si>
  <si>
    <t>Travail 3</t>
  </si>
  <si>
    <t>Travail 4</t>
  </si>
  <si>
    <t>Travail 5</t>
  </si>
  <si>
    <t>Coordinat avec l'entreprise</t>
  </si>
  <si>
    <t>Effectif d'équipe =</t>
  </si>
  <si>
    <t>8.</t>
  </si>
  <si>
    <t>9.</t>
  </si>
  <si>
    <t>Objectif</t>
  </si>
  <si>
    <t>Observations</t>
  </si>
  <si>
    <t>0 Abs = 2 points , 1 Abs = 1 point, &gt; a 2 = 0</t>
  </si>
  <si>
    <t>0,25 point / personne</t>
  </si>
  <si>
    <t>Date :</t>
  </si>
  <si>
    <t xml:space="preserve"> 11/09/2017</t>
  </si>
  <si>
    <t>Fiche de participation au cours et TD et d'assiduité</t>
  </si>
  <si>
    <t>Réf :</t>
  </si>
  <si>
    <t xml:space="preserve"> F02</t>
  </si>
  <si>
    <t>Page :</t>
  </si>
  <si>
    <r>
      <t xml:space="preserve"> </t>
    </r>
    <r>
      <rPr>
        <sz val="12"/>
        <color theme="1"/>
        <rFont val="Times New Roman"/>
        <family val="1"/>
      </rPr>
      <t>1/1</t>
    </r>
  </si>
  <si>
    <t>Total</t>
  </si>
  <si>
    <t>Participation</t>
  </si>
  <si>
    <t>Respect des 
exigences de fond</t>
  </si>
  <si>
    <t>Travaux : Livrables</t>
  </si>
  <si>
    <t>T9 : rapport du projet d'application</t>
  </si>
  <si>
    <t>Autres travaux facultatifs</t>
  </si>
  <si>
    <t>TF1: Interpréter le  chapitre 4 de la norme ISO 9001  ( PDCA, QQOCP)</t>
  </si>
  <si>
    <t>TF2: Différence ente revue de direction et revue de processus</t>
  </si>
  <si>
    <t>TF4: Décrire les PAP par la PDCA et QQOQCP</t>
  </si>
  <si>
    <t>TF5: Fiches de lecture  (au moins 4 )</t>
  </si>
  <si>
    <t>Fiche d'évaluation des livrables - équipe X</t>
  </si>
  <si>
    <t>Analyse SWOT</t>
  </si>
  <si>
    <t>La méthode 8 D</t>
  </si>
  <si>
    <t>Objectif SMART</t>
  </si>
  <si>
    <t>Diagramme des 5 M/d'Ishikawa</t>
  </si>
  <si>
    <t>Fonction membre dans le CQ</t>
  </si>
  <si>
    <t>Chap. 3 : Le Système de Management de la Qualité ISO 9001
8 Réalisation des activités opérationnelles 
9 Évaluation des performances
10 Amélioration</t>
  </si>
  <si>
    <t xml:space="preserve">Chap. 2 : Les acteurs du Management de la Qualité              </t>
  </si>
  <si>
    <t>Chap. 3 : Le Système de Management de la Qualité ISO 9001
1 Domaine d'application - 2 Références normatives
3 Termes et définitions - 4 Contexte de l’organisation
5 leadership - 6 Planification du SMQ
7 Support</t>
  </si>
  <si>
    <t>Chap. 4 : L’aspect économique du Management de la Qualité</t>
  </si>
  <si>
    <t>Chap. 5 : La qualité de service</t>
  </si>
  <si>
    <t>Outil de GQ : Vote pondérée + Ex. Pareto</t>
  </si>
  <si>
    <t>Indicateurs de gestion et de qualité</t>
  </si>
  <si>
    <t>Etude de Cas : CNQ</t>
  </si>
  <si>
    <t xml:space="preserve">Contrôle continue </t>
  </si>
  <si>
    <t>Présentation des travaux: Hôtel des meilleurs</t>
  </si>
  <si>
    <t>PAQ : Plan d’Amélioration Qualité</t>
  </si>
  <si>
    <r>
      <rPr>
        <b/>
        <sz val="8"/>
        <color theme="1"/>
        <rFont val="Calibri"/>
        <family val="2"/>
        <scheme val="minor"/>
      </rPr>
      <t xml:space="preserve">Chap. 1 : Management de la Qualité </t>
    </r>
    <r>
      <rPr>
        <sz val="8"/>
        <color theme="1"/>
        <rFont val="Calibri"/>
        <family val="2"/>
        <scheme val="minor"/>
      </rPr>
      <t xml:space="preserve">                                   Enjeux de la Qualité  -  7 Principes de SMQ</t>
    </r>
  </si>
  <si>
    <t xml:space="preserve">Présentation Projet d'apllication MQ  </t>
  </si>
  <si>
    <r>
      <t xml:space="preserve">Identification des Besoins. Présentation Syllabus : Objectifs, contenu, Méthodologie, Normes, évaluation. Constitution &amp; N° les équipes             </t>
    </r>
    <r>
      <rPr>
        <b/>
        <sz val="8"/>
        <color theme="1"/>
        <rFont val="Calibri"/>
        <family val="2"/>
        <scheme val="minor"/>
      </rPr>
      <t>Chap. 1 : Management de la Qualité</t>
    </r>
    <r>
      <rPr>
        <sz val="8"/>
        <color theme="1"/>
        <rFont val="Calibri"/>
        <family val="2"/>
        <scheme val="minor"/>
      </rPr>
      <t xml:space="preserve">
   Evolution de la Qualité - Définition et niveaux de la qualité                                                      </t>
    </r>
  </si>
  <si>
    <t>Chap. 7 : Résolution de problème par la qualité : Méthodologie et outil</t>
  </si>
  <si>
    <t>Formule</t>
  </si>
  <si>
    <t>Fréq Mesure</t>
  </si>
  <si>
    <t>Fréq Analyse</t>
  </si>
  <si>
    <t>I3- Nb de réunion des CQ (de PV's)</t>
  </si>
  <si>
    <t>Validation / Prof.</t>
  </si>
  <si>
    <t>M</t>
  </si>
  <si>
    <t>T1 : Les attentes des étudiants</t>
  </si>
  <si>
    <t>T3: Fiche de Projet d'application</t>
  </si>
  <si>
    <t xml:space="preserve">T4 : Description des postes    </t>
  </si>
  <si>
    <t>Nb d'actions réalisées/Total des actions planifiéesx100</t>
  </si>
  <si>
    <t>I7- Nb de Fiches de lecture /Exemples / Références /Formation suivi</t>
  </si>
  <si>
    <t>I8-Taux de présence des mb dans les réunions des CQ</t>
  </si>
  <si>
    <t>Révision</t>
  </si>
  <si>
    <t>Date de révision</t>
  </si>
  <si>
    <t>F01</t>
  </si>
  <si>
    <t>Liste des formulaires de travail</t>
  </si>
  <si>
    <t>F02</t>
  </si>
  <si>
    <t>Fiche de renseignements -Besoins MQ</t>
  </si>
  <si>
    <t>F03</t>
  </si>
  <si>
    <t>F04</t>
  </si>
  <si>
    <t>F05</t>
  </si>
  <si>
    <t>Canevas de Fiche de projet</t>
  </si>
  <si>
    <t>F06</t>
  </si>
  <si>
    <t>PV de la réunion</t>
  </si>
  <si>
    <t>F07</t>
  </si>
  <si>
    <t>F08</t>
  </si>
  <si>
    <t>F09</t>
  </si>
  <si>
    <t>Formulaire individuel</t>
  </si>
  <si>
    <t>F10</t>
  </si>
  <si>
    <t>Evaluation du projet d’application MQ</t>
  </si>
  <si>
    <t>F11</t>
  </si>
  <si>
    <t>Fiche évaluation Satisfaction MQ</t>
  </si>
  <si>
    <t>Coordinateur du CQ</t>
  </si>
  <si>
    <t>I1-Nombre d'Absences dans le cours MQ</t>
  </si>
  <si>
    <t xml:space="preserve">S </t>
  </si>
  <si>
    <t>Semaine</t>
  </si>
  <si>
    <t>Mois</t>
  </si>
  <si>
    <t>1.DG</t>
  </si>
  <si>
    <t>2.DQ</t>
  </si>
  <si>
    <t>3.DRH</t>
  </si>
  <si>
    <t>Référence</t>
  </si>
  <si>
    <t>Désignation information documentée</t>
  </si>
  <si>
    <t>N°CQ + Nom</t>
  </si>
  <si>
    <t xml:space="preserve">Code </t>
  </si>
  <si>
    <t xml:space="preserve">4.DP/O/T </t>
  </si>
  <si>
    <t>5.DCM</t>
  </si>
  <si>
    <t>6.DCF</t>
  </si>
  <si>
    <t>7.DL</t>
  </si>
  <si>
    <t>10.</t>
  </si>
  <si>
    <t>1.Direction Générale</t>
  </si>
  <si>
    <t>2.Directeur Qualité</t>
  </si>
  <si>
    <t>3.Directeur des Ressources Humaines</t>
  </si>
  <si>
    <t xml:space="preserve">4.Direct Production/Opération/Technique </t>
  </si>
  <si>
    <t>5.Direct Commercial &amp; Marketing</t>
  </si>
  <si>
    <t>6.Direct Ccomtabilité Finance</t>
  </si>
  <si>
    <t>7.Direct Logistique</t>
  </si>
  <si>
    <t>Tableau de Bord CQ</t>
  </si>
  <si>
    <t>Note du 
Livrable</t>
  </si>
  <si>
    <t>T1 : Identification des attentes des étudiants</t>
  </si>
  <si>
    <t>T2. Elaboration de la charte de fonction du Cercle de Qualité</t>
  </si>
  <si>
    <t>Correction des examens MQ (2016-18 + rattrappage)</t>
  </si>
  <si>
    <t xml:space="preserve">T4.1 : Description des postes    </t>
  </si>
  <si>
    <t xml:space="preserve">T4.3 PAP </t>
  </si>
  <si>
    <t>T4.2 Fiches d'Identification des processus</t>
  </si>
  <si>
    <t>T5 :  Procédures</t>
  </si>
  <si>
    <t>Respect des 
exigences de forme, codification, délai,...</t>
  </si>
  <si>
    <t>Fiche de présence des membres/responsables des CQ</t>
  </si>
  <si>
    <t>Liste des équipes MQ 2018-19</t>
  </si>
  <si>
    <t>Plan de cours</t>
  </si>
  <si>
    <t>F12</t>
  </si>
  <si>
    <t>T5: Plan d'action du projet d'application</t>
  </si>
  <si>
    <t>Coefficient</t>
  </si>
  <si>
    <t>Bonus</t>
  </si>
  <si>
    <t>T2. Élaborer la charte du CQ</t>
  </si>
  <si>
    <t>TF3: Comment Déterminer et décrire les processus</t>
  </si>
  <si>
    <t>Équipe Qualité</t>
  </si>
  <si>
    <t>/Équipe Auditeurs</t>
  </si>
  <si>
    <t>N° Inscription</t>
  </si>
  <si>
    <t xml:space="preserve">Nom Prénom/Séance </t>
  </si>
  <si>
    <t>Absence</t>
  </si>
  <si>
    <t>Nom</t>
  </si>
  <si>
    <t>Tace Fatima Zahra</t>
  </si>
  <si>
    <t>Directrice générale</t>
  </si>
  <si>
    <t>tace-vie@outlook.fr</t>
  </si>
  <si>
    <t>étude de la qualité au sein des établissements de formation</t>
  </si>
  <si>
    <t>ENCG</t>
  </si>
  <si>
    <t>Seddik Ihssan</t>
  </si>
  <si>
    <t>Directrice qualité</t>
  </si>
  <si>
    <t>seddik.ihssan@gmail.com</t>
  </si>
  <si>
    <t xml:space="preserve">Stiouni Houssam </t>
  </si>
  <si>
    <t>Direction comptabilité finance</t>
  </si>
  <si>
    <t>Hstiouni32@gmail.com</t>
  </si>
  <si>
    <t>Sultani Nada</t>
  </si>
  <si>
    <t>nada,sultani29@gmail,com</t>
  </si>
  <si>
    <t>Tabbaa Othman</t>
  </si>
  <si>
    <t>Direction commerciale/market</t>
  </si>
  <si>
    <t>o.tabbaa@elaraki.ac.ma</t>
  </si>
  <si>
    <t xml:space="preserve">Saouab Kawtar </t>
  </si>
  <si>
    <t>Kawtarsaouab2@gmail.com</t>
  </si>
  <si>
    <t>Sissouane Kaouthar</t>
  </si>
  <si>
    <t>Directrice des RH</t>
  </si>
  <si>
    <t>sissouane.kaoutar@gmail.com</t>
  </si>
  <si>
    <t>Sodor Inssaf</t>
  </si>
  <si>
    <t xml:space="preserve">Directrice logistique </t>
  </si>
  <si>
    <t>Inssafsodour@gmail.com</t>
  </si>
  <si>
    <t>Souilkate Safae</t>
  </si>
  <si>
    <t>Direction de production</t>
  </si>
  <si>
    <t>Safaa.souilkate@gmail.com</t>
  </si>
  <si>
    <t>Sanogo Abdul Rahim</t>
  </si>
  <si>
    <t>10-1</t>
  </si>
  <si>
    <t>10-2</t>
  </si>
  <si>
    <t>10-3</t>
  </si>
  <si>
    <t>10-4</t>
  </si>
  <si>
    <t>10-5</t>
  </si>
  <si>
    <t>10-6</t>
  </si>
  <si>
    <t>10-7</t>
  </si>
  <si>
    <t>10-8</t>
  </si>
  <si>
    <t>10-9</t>
  </si>
  <si>
    <t>10-10</t>
  </si>
  <si>
    <t>11-1</t>
  </si>
  <si>
    <t>11-2</t>
  </si>
  <si>
    <t>11-3</t>
  </si>
  <si>
    <t>11-4</t>
  </si>
  <si>
    <t>11-5</t>
  </si>
  <si>
    <t>11-6</t>
  </si>
  <si>
    <t>11-7</t>
  </si>
  <si>
    <t>11-8</t>
  </si>
  <si>
    <t>11-9</t>
  </si>
  <si>
    <t>11-10</t>
  </si>
  <si>
    <t>12-1</t>
  </si>
  <si>
    <t>12-2</t>
  </si>
  <si>
    <t>12-3</t>
  </si>
  <si>
    <t>12-4</t>
  </si>
  <si>
    <t>12-5</t>
  </si>
  <si>
    <t>12-6</t>
  </si>
  <si>
    <t>12-7</t>
  </si>
  <si>
    <t>12-8</t>
  </si>
  <si>
    <t>12-9</t>
  </si>
  <si>
    <t>12-10</t>
  </si>
  <si>
    <t>13-1</t>
  </si>
  <si>
    <t>13-2</t>
  </si>
  <si>
    <t>13-3</t>
  </si>
  <si>
    <t>13-4</t>
  </si>
  <si>
    <t>13-5</t>
  </si>
  <si>
    <t>13-6</t>
  </si>
  <si>
    <t>13-7</t>
  </si>
  <si>
    <t>13-8</t>
  </si>
  <si>
    <t>13-9</t>
  </si>
  <si>
    <t>13-10</t>
  </si>
  <si>
    <t>14-1</t>
  </si>
  <si>
    <t>14-2</t>
  </si>
  <si>
    <t>14-3</t>
  </si>
  <si>
    <t>14-4</t>
  </si>
  <si>
    <t>14-5</t>
  </si>
  <si>
    <t>14-6</t>
  </si>
  <si>
    <t>14-7</t>
  </si>
  <si>
    <t>14-8</t>
  </si>
  <si>
    <t>14-9</t>
  </si>
  <si>
    <t>14-10</t>
  </si>
  <si>
    <t>15-1</t>
  </si>
  <si>
    <t>15-2</t>
  </si>
  <si>
    <t>15-3</t>
  </si>
  <si>
    <t>15-4</t>
  </si>
  <si>
    <t>15-5</t>
  </si>
  <si>
    <t>15-6</t>
  </si>
  <si>
    <t>15-7</t>
  </si>
  <si>
    <t>15-8</t>
  </si>
  <si>
    <t>15-9</t>
  </si>
  <si>
    <t>15-10</t>
  </si>
  <si>
    <t>16-1</t>
  </si>
  <si>
    <t>16-2</t>
  </si>
  <si>
    <t>16-3</t>
  </si>
  <si>
    <t>16-4</t>
  </si>
  <si>
    <t>16-5</t>
  </si>
  <si>
    <t>16-6</t>
  </si>
  <si>
    <t>16-7</t>
  </si>
  <si>
    <t>16-8</t>
  </si>
  <si>
    <t>16-9</t>
  </si>
  <si>
    <t>16-10</t>
  </si>
  <si>
    <t>17-1</t>
  </si>
  <si>
    <t>17-2</t>
  </si>
  <si>
    <t>17-3</t>
  </si>
  <si>
    <t>17-4</t>
  </si>
  <si>
    <t>17-5</t>
  </si>
  <si>
    <t>17-6</t>
  </si>
  <si>
    <t>17-7</t>
  </si>
  <si>
    <t>17-8</t>
  </si>
  <si>
    <t>17-9</t>
  </si>
  <si>
    <t>17-10</t>
  </si>
  <si>
    <t>18-1</t>
  </si>
  <si>
    <t>18-2</t>
  </si>
  <si>
    <t>18-3</t>
  </si>
  <si>
    <t>18-4</t>
  </si>
  <si>
    <t>18-5</t>
  </si>
  <si>
    <t>18-6</t>
  </si>
  <si>
    <t>18-7</t>
  </si>
  <si>
    <t>18-8</t>
  </si>
  <si>
    <t>18-9</t>
  </si>
  <si>
    <t>18-10</t>
  </si>
  <si>
    <t>19-1</t>
  </si>
  <si>
    <t>19-2</t>
  </si>
  <si>
    <t>19-3</t>
  </si>
  <si>
    <t>19-4</t>
  </si>
  <si>
    <t>19-5</t>
  </si>
  <si>
    <t>19-6</t>
  </si>
  <si>
    <t>19-7</t>
  </si>
  <si>
    <t>19-8</t>
  </si>
  <si>
    <t>19-9</t>
  </si>
  <si>
    <t>19-10</t>
  </si>
  <si>
    <t>20-1</t>
  </si>
  <si>
    <t>20-2</t>
  </si>
  <si>
    <t>20-3</t>
  </si>
  <si>
    <t>20-4</t>
  </si>
  <si>
    <t>20-5</t>
  </si>
  <si>
    <t>20-6</t>
  </si>
  <si>
    <t>20-7</t>
  </si>
  <si>
    <t>20-8</t>
  </si>
  <si>
    <t>20-9</t>
  </si>
  <si>
    <t>20-10</t>
  </si>
  <si>
    <t>21-1</t>
  </si>
  <si>
    <t>21-2</t>
  </si>
  <si>
    <t>21-3</t>
  </si>
  <si>
    <t>21-4</t>
  </si>
  <si>
    <t>21-5</t>
  </si>
  <si>
    <t>21-6</t>
  </si>
  <si>
    <t>21-7</t>
  </si>
  <si>
    <t>21-8</t>
  </si>
  <si>
    <t>21-9</t>
  </si>
  <si>
    <t>21-10</t>
  </si>
  <si>
    <t>22-1</t>
  </si>
  <si>
    <t>22-2</t>
  </si>
  <si>
    <t>22-3</t>
  </si>
  <si>
    <t>22-4</t>
  </si>
  <si>
    <t>22-5</t>
  </si>
  <si>
    <t>22-6</t>
  </si>
  <si>
    <t>22-7</t>
  </si>
  <si>
    <t>22-8</t>
  </si>
  <si>
    <t>22-9</t>
  </si>
  <si>
    <t>22-10</t>
  </si>
  <si>
    <t>23-1</t>
  </si>
  <si>
    <t>23-2</t>
  </si>
  <si>
    <t>23-3</t>
  </si>
  <si>
    <t>23-4</t>
  </si>
  <si>
    <t>23-5</t>
  </si>
  <si>
    <t>23-6</t>
  </si>
  <si>
    <t>23-7</t>
  </si>
  <si>
    <t>23-8</t>
  </si>
  <si>
    <t>23-9</t>
  </si>
  <si>
    <t>23-10</t>
  </si>
  <si>
    <t>24-1</t>
  </si>
  <si>
    <t>24-2</t>
  </si>
  <si>
    <t>24-3</t>
  </si>
  <si>
    <t>24-4</t>
  </si>
  <si>
    <t>24-5</t>
  </si>
  <si>
    <t>24-6</t>
  </si>
  <si>
    <t>24-7</t>
  </si>
  <si>
    <t>24-8</t>
  </si>
  <si>
    <t>24-9</t>
  </si>
  <si>
    <t>24-10</t>
  </si>
  <si>
    <t>25-1</t>
  </si>
  <si>
    <t>25-2</t>
  </si>
  <si>
    <t>25-3</t>
  </si>
  <si>
    <t>25-4</t>
  </si>
  <si>
    <t>25-5</t>
  </si>
  <si>
    <t>25-6</t>
  </si>
  <si>
    <t>25-7</t>
  </si>
  <si>
    <t>25-8</t>
  </si>
  <si>
    <t>25-9</t>
  </si>
  <si>
    <t>25-10</t>
  </si>
  <si>
    <t>26-1</t>
  </si>
  <si>
    <t>26-2</t>
  </si>
  <si>
    <t>26-3</t>
  </si>
  <si>
    <t>26-4</t>
  </si>
  <si>
    <t>26-5</t>
  </si>
  <si>
    <t>26-6</t>
  </si>
  <si>
    <t>26-7</t>
  </si>
  <si>
    <t>26-8</t>
  </si>
  <si>
    <t>26-9</t>
  </si>
  <si>
    <t>26-10</t>
  </si>
  <si>
    <t>27-1</t>
  </si>
  <si>
    <t>27-2</t>
  </si>
  <si>
    <t>27-3</t>
  </si>
  <si>
    <t>27-4</t>
  </si>
  <si>
    <t>27-5</t>
  </si>
  <si>
    <t>27-6</t>
  </si>
  <si>
    <t>27-7</t>
  </si>
  <si>
    <t>27-8</t>
  </si>
  <si>
    <t>27-9</t>
  </si>
  <si>
    <t>27-10</t>
  </si>
  <si>
    <t>28-1</t>
  </si>
  <si>
    <t>28-2</t>
  </si>
  <si>
    <t>28-3</t>
  </si>
  <si>
    <t>28-4</t>
  </si>
  <si>
    <t>28-5</t>
  </si>
  <si>
    <t>28-6</t>
  </si>
  <si>
    <t>28-7</t>
  </si>
  <si>
    <t>28-8</t>
  </si>
  <si>
    <t>28-9</t>
  </si>
  <si>
    <t>28-10</t>
  </si>
  <si>
    <t>29-1</t>
  </si>
  <si>
    <t>29-2</t>
  </si>
  <si>
    <t>29-3</t>
  </si>
  <si>
    <t>29-4</t>
  </si>
  <si>
    <t>29-5</t>
  </si>
  <si>
    <t>29-6</t>
  </si>
  <si>
    <t>29-7</t>
  </si>
  <si>
    <t>29-8</t>
  </si>
  <si>
    <t>29-9</t>
  </si>
  <si>
    <t>29-10</t>
  </si>
  <si>
    <t>30-1</t>
  </si>
  <si>
    <t>30-2</t>
  </si>
  <si>
    <t>30-3</t>
  </si>
  <si>
    <t>30-4</t>
  </si>
  <si>
    <t>30-5</t>
  </si>
  <si>
    <t>30-6</t>
  </si>
  <si>
    <t>30-7</t>
  </si>
  <si>
    <t>30-8</t>
  </si>
  <si>
    <t>30-9</t>
  </si>
  <si>
    <t>30-10</t>
  </si>
  <si>
    <t>31-1</t>
  </si>
  <si>
    <t>31-2</t>
  </si>
  <si>
    <t>31-3</t>
  </si>
  <si>
    <t>31-4</t>
  </si>
  <si>
    <t>31-5</t>
  </si>
  <si>
    <t>31-6</t>
  </si>
  <si>
    <t>31-7</t>
  </si>
  <si>
    <t>31-8</t>
  </si>
  <si>
    <t>31-9</t>
  </si>
  <si>
    <t>31-10</t>
  </si>
  <si>
    <t>32-1</t>
  </si>
  <si>
    <t>32-2</t>
  </si>
  <si>
    <t>32-3</t>
  </si>
  <si>
    <t>32-4</t>
  </si>
  <si>
    <t>32-5</t>
  </si>
  <si>
    <t>32-6</t>
  </si>
  <si>
    <t>32-7</t>
  </si>
  <si>
    <t>32-8</t>
  </si>
  <si>
    <t>32-9</t>
  </si>
  <si>
    <t>32-10</t>
  </si>
  <si>
    <t>33-1</t>
  </si>
  <si>
    <t>33-2</t>
  </si>
  <si>
    <t>33-3</t>
  </si>
  <si>
    <t>33-4</t>
  </si>
  <si>
    <t>33-5</t>
  </si>
  <si>
    <t>33-6</t>
  </si>
  <si>
    <t>33-7</t>
  </si>
  <si>
    <t>33-8</t>
  </si>
  <si>
    <t>33-9</t>
  </si>
  <si>
    <t>33-10</t>
  </si>
  <si>
    <t>34-1</t>
  </si>
  <si>
    <t>34-2</t>
  </si>
  <si>
    <t>34-3</t>
  </si>
  <si>
    <t>34-4</t>
  </si>
  <si>
    <t>34-5</t>
  </si>
  <si>
    <t>34-6</t>
  </si>
  <si>
    <t>34-7</t>
  </si>
  <si>
    <t>34-8</t>
  </si>
  <si>
    <t>34-9</t>
  </si>
  <si>
    <t>34-10</t>
  </si>
  <si>
    <t>35-1</t>
  </si>
  <si>
    <t>35-2</t>
  </si>
  <si>
    <t>35-3</t>
  </si>
  <si>
    <t>35-4</t>
  </si>
  <si>
    <t>35-5</t>
  </si>
  <si>
    <t>35-6</t>
  </si>
  <si>
    <t>35-7</t>
  </si>
  <si>
    <t>35-8</t>
  </si>
  <si>
    <t>35-9</t>
  </si>
  <si>
    <t>35-10</t>
  </si>
  <si>
    <t>36-1</t>
  </si>
  <si>
    <t>36-2</t>
  </si>
  <si>
    <t>36-3</t>
  </si>
  <si>
    <t>36-4</t>
  </si>
  <si>
    <t>36-5</t>
  </si>
  <si>
    <t>36-6</t>
  </si>
  <si>
    <t>36-7</t>
  </si>
  <si>
    <t>36-8</t>
  </si>
  <si>
    <t>36-9</t>
  </si>
  <si>
    <t>36-10</t>
  </si>
  <si>
    <t>37-1</t>
  </si>
  <si>
    <t>37-2</t>
  </si>
  <si>
    <t>37-3</t>
  </si>
  <si>
    <t>37-4</t>
  </si>
  <si>
    <t>37-5</t>
  </si>
  <si>
    <t>37-6</t>
  </si>
  <si>
    <t>37-7</t>
  </si>
  <si>
    <t>37-8</t>
  </si>
  <si>
    <t>37-9</t>
  </si>
  <si>
    <t>37-10</t>
  </si>
  <si>
    <t>38-1</t>
  </si>
  <si>
    <t>38-2</t>
  </si>
  <si>
    <t>38-3</t>
  </si>
  <si>
    <t>38-4</t>
  </si>
  <si>
    <t>38-5</t>
  </si>
  <si>
    <t>38-6</t>
  </si>
  <si>
    <t>38-7</t>
  </si>
  <si>
    <t>38-8</t>
  </si>
  <si>
    <t>38-9</t>
  </si>
  <si>
    <t>38-10</t>
  </si>
  <si>
    <t>39-1</t>
  </si>
  <si>
    <t>39-2</t>
  </si>
  <si>
    <t>39-3</t>
  </si>
  <si>
    <t>39-4</t>
  </si>
  <si>
    <t>39-5</t>
  </si>
  <si>
    <t>39-6</t>
  </si>
  <si>
    <t>39-7</t>
  </si>
  <si>
    <t>39-8</t>
  </si>
  <si>
    <t>39-9</t>
  </si>
  <si>
    <t>39-10</t>
  </si>
  <si>
    <t>40-1</t>
  </si>
  <si>
    <t>40-2</t>
  </si>
  <si>
    <t>40-3</t>
  </si>
  <si>
    <t>40-4</t>
  </si>
  <si>
    <t>40-5</t>
  </si>
  <si>
    <t>40-6</t>
  </si>
  <si>
    <t>40-7</t>
  </si>
  <si>
    <t>40-8</t>
  </si>
  <si>
    <t>40-9</t>
  </si>
  <si>
    <t>40-10</t>
  </si>
  <si>
    <t>01-1</t>
  </si>
  <si>
    <t>01-2</t>
  </si>
  <si>
    <t>01-3</t>
  </si>
  <si>
    <t>01-4</t>
  </si>
  <si>
    <t>01-5</t>
  </si>
  <si>
    <t>01-6</t>
  </si>
  <si>
    <t>01-7</t>
  </si>
  <si>
    <t>01-8</t>
  </si>
  <si>
    <t>01-9</t>
  </si>
  <si>
    <t>01-10</t>
  </si>
  <si>
    <t>02-1</t>
  </si>
  <si>
    <t>02-2</t>
  </si>
  <si>
    <t>02-3</t>
  </si>
  <si>
    <t>02-4</t>
  </si>
  <si>
    <t>02-5</t>
  </si>
  <si>
    <t>02-6</t>
  </si>
  <si>
    <t>02-7</t>
  </si>
  <si>
    <t>02-8</t>
  </si>
  <si>
    <t>02-9</t>
  </si>
  <si>
    <t>02-10</t>
  </si>
  <si>
    <t>03-1</t>
  </si>
  <si>
    <t>03-2</t>
  </si>
  <si>
    <t>03-3</t>
  </si>
  <si>
    <t>03-4</t>
  </si>
  <si>
    <t>03-5</t>
  </si>
  <si>
    <t>03-6</t>
  </si>
  <si>
    <t>03-7</t>
  </si>
  <si>
    <t>03-8</t>
  </si>
  <si>
    <t>03-9</t>
  </si>
  <si>
    <t>03-10</t>
  </si>
  <si>
    <t>04-1</t>
  </si>
  <si>
    <t>04-2</t>
  </si>
  <si>
    <t>04-3</t>
  </si>
  <si>
    <t>04-4</t>
  </si>
  <si>
    <t>04-5</t>
  </si>
  <si>
    <t>04-6</t>
  </si>
  <si>
    <t>04-7</t>
  </si>
  <si>
    <t>04-8</t>
  </si>
  <si>
    <t>04-9</t>
  </si>
  <si>
    <t>04-10</t>
  </si>
  <si>
    <t>05-1</t>
  </si>
  <si>
    <t>05-2</t>
  </si>
  <si>
    <t>05-3</t>
  </si>
  <si>
    <t>05-4</t>
  </si>
  <si>
    <t>05-5</t>
  </si>
  <si>
    <t>05-6</t>
  </si>
  <si>
    <t>05-7</t>
  </si>
  <si>
    <t>05-8</t>
  </si>
  <si>
    <t>05-9</t>
  </si>
  <si>
    <t>05-10</t>
  </si>
  <si>
    <t>06-1</t>
  </si>
  <si>
    <t>06-2</t>
  </si>
  <si>
    <t>06-3</t>
  </si>
  <si>
    <t>06-4</t>
  </si>
  <si>
    <t>06-5</t>
  </si>
  <si>
    <t>06-6</t>
  </si>
  <si>
    <t>06-7</t>
  </si>
  <si>
    <t>06-8</t>
  </si>
  <si>
    <t>06-9</t>
  </si>
  <si>
    <t>06-10</t>
  </si>
  <si>
    <t>07-1</t>
  </si>
  <si>
    <t>07-2</t>
  </si>
  <si>
    <t>07-3</t>
  </si>
  <si>
    <t>07-4</t>
  </si>
  <si>
    <t>07-5</t>
  </si>
  <si>
    <t>07-6</t>
  </si>
  <si>
    <t>07-7</t>
  </si>
  <si>
    <t>07-8</t>
  </si>
  <si>
    <t>07-9</t>
  </si>
  <si>
    <t>07-10</t>
  </si>
  <si>
    <t>08-1</t>
  </si>
  <si>
    <t>08-2</t>
  </si>
  <si>
    <t>08-3</t>
  </si>
  <si>
    <t>08-4</t>
  </si>
  <si>
    <t>08-5</t>
  </si>
  <si>
    <t>08-6</t>
  </si>
  <si>
    <t>08-7</t>
  </si>
  <si>
    <t>08-8</t>
  </si>
  <si>
    <t>08-9</t>
  </si>
  <si>
    <t>08-10</t>
  </si>
  <si>
    <t>09-1</t>
  </si>
  <si>
    <t>09-2</t>
  </si>
  <si>
    <t>09-3</t>
  </si>
  <si>
    <t>09-4</t>
  </si>
  <si>
    <t>09-5</t>
  </si>
  <si>
    <t>09-6</t>
  </si>
  <si>
    <t>09-7</t>
  </si>
  <si>
    <t>09-8</t>
  </si>
  <si>
    <t>09-9</t>
  </si>
  <si>
    <t>09-10</t>
  </si>
  <si>
    <t>I2- Nb de Participations/ étudiant</t>
  </si>
  <si>
    <t>I6-Taux de réalisation du Plan d'action et du Projet d'application (Travaux réalisés)/Objectifs</t>
  </si>
  <si>
    <t>écart &gt; = a 3 = 0</t>
  </si>
  <si>
    <t>Équipe N°</t>
  </si>
  <si>
    <t>Équipe</t>
  </si>
  <si>
    <t>Écarts</t>
  </si>
  <si>
    <t xml:space="preserve">Barème </t>
  </si>
  <si>
    <t>I5-Nb d'idées d'innovation/ d'amélioration proposées et mises en œuvre pour MQ</t>
  </si>
  <si>
    <t>I9-Nombre de travaux rendus conformes et à temps</t>
  </si>
  <si>
    <t>I11-Nombre de visites d'entreprise réalisées</t>
  </si>
  <si>
    <t>I12Taux du respect de la charte</t>
  </si>
  <si>
    <t>I13-Coût total de réalisation projet d'application</t>
  </si>
  <si>
    <t>Nb d'articles respectés/Total des articles de la chartes * 100</t>
  </si>
  <si>
    <t xml:space="preserve">Par semaine </t>
  </si>
  <si>
    <t>I4-Nombre de concepts et d'outils "Qualité" utilisés</t>
  </si>
  <si>
    <t xml:space="preserve">Par quinzaine </t>
  </si>
  <si>
    <t xml:space="preserve">Mensuelle </t>
  </si>
  <si>
    <t>Nb des présences/Nb des réunions *100</t>
  </si>
  <si>
    <t>Semestrielle</t>
  </si>
  <si>
    <t>I10-Nombre de personnes ressources contactées (parties intéressées, réunions d'encadrement)/Projet Application</t>
  </si>
  <si>
    <t>Note * Barème</t>
  </si>
  <si>
    <t>Note de l'étudiant et de l'équipe</t>
  </si>
  <si>
    <t>Autoévaluation (tableau de bord)</t>
  </si>
  <si>
    <t>Ichraq Qarqouri</t>
  </si>
  <si>
    <t>ichraqcarter@yahoo.com</t>
  </si>
  <si>
    <t>Le Managment de qualité dans l'hotelerie</t>
  </si>
  <si>
    <t>Movenpick</t>
  </si>
  <si>
    <t>Mr. Ayoub AKKOJANE</t>
  </si>
  <si>
    <t>ayoub_doctorat@outlook.com</t>
  </si>
  <si>
    <t>Mohammed Rachada</t>
  </si>
  <si>
    <t>Directeur Qualité</t>
  </si>
  <si>
    <t>mohamed.rachada@aiesec.net</t>
  </si>
  <si>
    <t>Younes Rahali</t>
  </si>
  <si>
    <t>Directeur des Ressources Humaines</t>
  </si>
  <si>
    <t>rahaliyounes@outlook.com</t>
  </si>
  <si>
    <t>Meriem Rabhi / Nouhaila Oudghiri</t>
  </si>
  <si>
    <t>6530  5533</t>
  </si>
  <si>
    <t xml:space="preserve">Direct Production/Opération/Technique </t>
  </si>
  <si>
    <t>Meriammerry97@gmail.com / Onouha6@gmail.com</t>
  </si>
  <si>
    <t>0623391501 / 0637141611</t>
  </si>
  <si>
    <t>Rania Qechchar / Paulo Caresma Da Costa</t>
  </si>
  <si>
    <t>6528  5590</t>
  </si>
  <si>
    <t>Direct Commercial &amp; Marketing</t>
  </si>
  <si>
    <t>qechcharrania@gmail.com / jpaulo09@hotmail.com</t>
  </si>
  <si>
    <t>0653125878 / 0630146796</t>
  </si>
  <si>
    <t xml:space="preserve">Roukaya Omarou Seyni / Ikbal Rabbah </t>
  </si>
  <si>
    <t>5682  6529</t>
  </si>
  <si>
    <t>Direct Comtabilité Finance</t>
  </si>
  <si>
    <t>roukayaoumarouseyni97@gmail / Rabbahikbal.ir@gmail.com</t>
  </si>
  <si>
    <t>0680838672 / 0609343632</t>
  </si>
  <si>
    <t>Mouad Piro / Moncef Radouane</t>
  </si>
  <si>
    <t>5540  5685</t>
  </si>
  <si>
    <t>Direct Logistique</t>
  </si>
  <si>
    <t>Mouadpiro1@gmail.com / Moncefradouane@icloud.com</t>
  </si>
  <si>
    <t xml:space="preserve">0636841791 / 0659530008 </t>
  </si>
  <si>
    <t>Rania Qechchar</t>
  </si>
  <si>
    <t>qechcharrania@gmail.com</t>
  </si>
  <si>
    <t>Département Qualité</t>
  </si>
  <si>
    <t>Département Ressources Humaines</t>
  </si>
  <si>
    <t>Département Technique</t>
  </si>
  <si>
    <t>4.DT</t>
  </si>
  <si>
    <t>Département Communication et Marketing</t>
  </si>
  <si>
    <t>Département Comptabilité et Finance</t>
  </si>
  <si>
    <t>Département Logistique</t>
  </si>
  <si>
    <t>Département Beverage &amp; Food</t>
  </si>
  <si>
    <t>8. DB&amp;F</t>
  </si>
  <si>
    <t>Département Herbergement</t>
  </si>
  <si>
    <t>9. DH</t>
  </si>
  <si>
    <t>10.DT</t>
  </si>
  <si>
    <t>Sélectionnez une période à mettre en évidence à droite.  Une légende décrivant le graphique suit.</t>
  </si>
  <si>
    <t xml:space="preserve"> Période à mettre en évidence :</t>
  </si>
  <si>
    <t>Durée du plan</t>
  </si>
  <si>
    <t>Début réel</t>
  </si>
  <si>
    <r>
      <rPr>
        <sz val="12"/>
        <color theme="1" tint="0.24994659260841701"/>
        <rFont val="Calibri"/>
        <family val="2"/>
      </rPr>
      <t>%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 tint="0.24994659260841701"/>
        <rFont val="Calibri"/>
        <family val="2"/>
      </rPr>
      <t>accompli</t>
    </r>
  </si>
  <si>
    <r>
      <rPr>
        <sz val="12"/>
        <color theme="1" tint="0.24994659260841701"/>
        <rFont val="Calibri"/>
        <family val="2"/>
      </rPr>
      <t>Réel (au-delà du plan</t>
    </r>
    <r>
      <rPr>
        <sz val="11"/>
        <color theme="1"/>
        <rFont val="Calibri"/>
        <family val="2"/>
        <scheme val="minor"/>
      </rPr>
      <t>)</t>
    </r>
  </si>
  <si>
    <r>
      <rPr>
        <sz val="12"/>
        <color theme="1" tint="0.24994659260841701"/>
        <rFont val="Calibri"/>
        <family val="2"/>
      </rPr>
      <t>%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 tint="0.24994659260841701"/>
        <rFont val="Calibri"/>
        <family val="2"/>
      </rPr>
      <t>accompli (au-delà du plan)</t>
    </r>
  </si>
  <si>
    <t>ACTIVITÉ</t>
  </si>
  <si>
    <t>DÉBUT DU PLAN</t>
  </si>
  <si>
    <t>DURÉE DU PLAN</t>
  </si>
  <si>
    <t>DÉBUT RÉEL</t>
  </si>
  <si>
    <t>DURÉE RÉELLE</t>
  </si>
  <si>
    <t>POURCENTAGE ACCOMPLI</t>
  </si>
  <si>
    <t>Activité 01</t>
  </si>
  <si>
    <t>Activité 02</t>
  </si>
  <si>
    <t>Activité 03</t>
  </si>
  <si>
    <t>Activité 04</t>
  </si>
  <si>
    <t>Activité 05</t>
  </si>
  <si>
    <t>Activité 06</t>
  </si>
  <si>
    <t>Activité 07</t>
  </si>
  <si>
    <t>Activité 08</t>
  </si>
  <si>
    <t>Activité 09</t>
  </si>
  <si>
    <t>Activité 10</t>
  </si>
  <si>
    <t>Activité 11</t>
  </si>
  <si>
    <t>Activité 12</t>
  </si>
  <si>
    <t>Activité 13</t>
  </si>
  <si>
    <t>Activité 14</t>
  </si>
  <si>
    <t>Activité 15</t>
  </si>
  <si>
    <t>Activité 16</t>
  </si>
  <si>
    <t>Activité 17</t>
  </si>
  <si>
    <t>Activité 18</t>
  </si>
  <si>
    <t>Activité 19</t>
  </si>
  <si>
    <t>Activité 20</t>
  </si>
  <si>
    <t>Activité 21</t>
  </si>
  <si>
    <t>Activité 22</t>
  </si>
  <si>
    <t>Activité 23</t>
  </si>
  <si>
    <t>Activité 24</t>
  </si>
  <si>
    <t>Activité 25</t>
  </si>
  <si>
    <t>Activité 26</t>
  </si>
  <si>
    <t>Plan d'action du projet d'application</t>
  </si>
  <si>
    <t>PÉRIODES [En semaines]</t>
  </si>
  <si>
    <t>cc</t>
  </si>
  <si>
    <t>pa</t>
  </si>
  <si>
    <t>w</t>
  </si>
  <si>
    <t>autres</t>
  </si>
  <si>
    <t>som</t>
  </si>
  <si>
    <t>40% note générale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</si>
  <si>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</si>
  <si>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</si>
  <si>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</si>
  <si>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</si>
  <si>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</si>
  <si>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</si>
  <si>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</si>
  <si>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</si>
  <si>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</si>
  <si>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</si>
  <si>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</si>
  <si>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</si>
  <si>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Activité/Travail à rendre</t>
  </si>
  <si>
    <t xml:space="preserve">A1 : Identification des besoisn                  </t>
  </si>
  <si>
    <t xml:space="preserve">A3 : Appliquer la définition ISO de la qualité à votre entreprise d'accueil. -A4/Appliquer les principes Amélioration Continue et Impliquation du personnel au CQ </t>
  </si>
  <si>
    <t>Activité 1 : Identification des besoisns</t>
  </si>
  <si>
    <t xml:space="preserve">Activité 2 : Outils Brinstorming - Diagramme d'affinité - méthode PDCA &amp; TB pour La charte du Cercle Qualité </t>
  </si>
  <si>
    <t xml:space="preserve">Activité 5 : Description du poste du responsable Qualité en appliquant la méthode PDCA </t>
  </si>
  <si>
    <t>Activité 6 : Elaborer La charte du fonctionnement du Cercle Qualité en appliquant la méthode PDCA</t>
  </si>
  <si>
    <t>Activité 7 : Projet d'Application : Méthode QQOQCP / Fiche de Processus PA-MQ</t>
  </si>
  <si>
    <t>Activité 7 : Fiche de Projet d'Application</t>
  </si>
  <si>
    <t>Contrôle Continie</t>
  </si>
  <si>
    <t xml:space="preserve">Activité 8 : Description des postes + Fiches d'Identification des Processus (FIP) + Plan d'Action des Processus (PAP) </t>
  </si>
  <si>
    <t xml:space="preserve">Activité 9 : Liste des informations documentées </t>
  </si>
  <si>
    <t xml:space="preserve">Activité 10 : COQ &amp; CNQ </t>
  </si>
  <si>
    <t>Activité 11 : Etude de Cas Qualité de service</t>
  </si>
  <si>
    <t>Activité 12 : Procédures opérationnelles</t>
  </si>
  <si>
    <t>Activité 13 : Projet Application "Management de la Qualité"</t>
  </si>
  <si>
    <t xml:space="preserve">  Management  de la Qualité 2019-20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</si>
</sst>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#&quot; &quot;##&quot; &quot;##&quot; &quot;##&quot; &quot;##"/>
    <numFmt numFmtId="165" formatCode="00"/>
  </numFmts>
  <fonts count="7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7.5"/>
      <color rgb="FF333333"/>
      <name val="Tahoma"/>
      <family val="2"/>
    </font>
    <font>
      <sz val="10"/>
      <color rgb="FF333333"/>
      <name val="Tahoma"/>
      <family val="2"/>
    </font>
    <font>
      <sz val="10"/>
      <color rgb="FF22222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333333"/>
      <name val="Times New Roman"/>
      <family val="1"/>
    </font>
    <font>
      <sz val="10"/>
      <color rgb="FF333333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sz val="10"/>
      <name val="Nyala"/>
    </font>
    <font>
      <sz val="10"/>
      <color theme="1"/>
      <name val="Nyala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indexed="56"/>
      <name val="Calibri"/>
      <family val="2"/>
    </font>
    <font>
      <b/>
      <sz val="12"/>
      <color indexed="8"/>
      <name val="Calibri"/>
      <family val="2"/>
    </font>
    <font>
      <sz val="18"/>
      <color indexed="56"/>
      <name val="Calibri"/>
      <family val="2"/>
    </font>
    <font>
      <b/>
      <sz val="11"/>
      <name val="Calibri"/>
      <family val="2"/>
    </font>
    <font>
      <sz val="18"/>
      <color indexed="8"/>
      <name val="Calibri"/>
      <family val="2"/>
    </font>
    <font>
      <sz val="14"/>
      <color theme="1"/>
      <name val="Tahoma"/>
      <family val="2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Verdana"/>
      <family val="2"/>
    </font>
    <font>
      <sz val="12"/>
      <color theme="1"/>
      <name val="Times New Roman"/>
      <family val="1"/>
    </font>
    <font>
      <sz val="12"/>
      <name val="Calibri"/>
      <family val="2"/>
      <scheme val="minor"/>
    </font>
    <font>
      <b/>
      <sz val="11"/>
      <color indexed="56"/>
      <name val="Calibri"/>
      <family val="2"/>
    </font>
    <font>
      <b/>
      <sz val="11"/>
      <name val="Calibri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24"/>
      <color theme="0"/>
      <name val="Calibri"/>
      <family val="2"/>
      <scheme val="minor"/>
    </font>
    <font>
      <b/>
      <u/>
      <sz val="12"/>
      <name val="Calibri"/>
      <family val="2"/>
      <scheme val="minor"/>
    </font>
    <font>
      <sz val="11"/>
      <name val="Calibri"/>
      <family val="2"/>
    </font>
    <font>
      <u/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color theme="0"/>
      <name val="Cambria"/>
      <family val="1"/>
      <scheme val="major"/>
    </font>
    <font>
      <sz val="11"/>
      <name val="Cambria"/>
      <family val="1"/>
      <scheme val="major"/>
    </font>
    <font>
      <b/>
      <sz val="26"/>
      <color theme="0"/>
      <name val="Garamond"/>
      <family val="1"/>
    </font>
    <font>
      <b/>
      <sz val="42"/>
      <color theme="7"/>
      <name val="Cambria"/>
      <family val="2"/>
      <scheme val="major"/>
    </font>
    <font>
      <sz val="11"/>
      <color theme="1" tint="0.24994659260841701"/>
      <name val="Cambria"/>
      <family val="2"/>
      <scheme val="major"/>
    </font>
    <font>
      <i/>
      <sz val="11"/>
      <color theme="7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2"/>
      <color theme="1" tint="0.24994659260841701"/>
      <name val="Cambria"/>
      <family val="2"/>
      <scheme val="major"/>
    </font>
    <font>
      <sz val="14"/>
      <color theme="1" tint="0.24994659260841701"/>
      <name val="Calibri"/>
      <family val="2"/>
      <scheme val="minor"/>
    </font>
    <font>
      <sz val="12"/>
      <color theme="1" tint="0.24994659260841701"/>
      <name val="Calibri"/>
      <family val="2"/>
    </font>
    <font>
      <b/>
      <sz val="11"/>
      <color theme="1" tint="0.34998626667073579"/>
      <name val="Calibri"/>
      <family val="2"/>
      <scheme val="minor"/>
    </font>
    <font>
      <b/>
      <sz val="13"/>
      <color theme="1" tint="0.24994659260841701"/>
      <name val="Cambria"/>
      <family val="2"/>
      <scheme val="major"/>
    </font>
    <font>
      <b/>
      <sz val="13"/>
      <color theme="1" tint="0.24994659260841701"/>
      <name val="Calibri"/>
      <family val="2"/>
    </font>
    <font>
      <sz val="12"/>
      <color theme="1" tint="0.24994659260841701"/>
      <name val="Calibri"/>
      <family val="2"/>
    </font>
    <font>
      <b/>
      <sz val="13"/>
      <color theme="7"/>
      <name val="Cambria"/>
      <family val="2"/>
      <scheme val="major"/>
    </font>
    <font>
      <b/>
      <sz val="13"/>
      <color theme="7"/>
      <name val="Calibri"/>
      <family val="2"/>
    </font>
    <font>
      <b/>
      <sz val="10"/>
      <color theme="0"/>
      <name val="Calibri"/>
      <family val="2"/>
      <scheme val="minor"/>
    </font>
    <font>
      <b/>
      <sz val="11"/>
      <name val="Cambria"/>
      <family val="1"/>
      <scheme val="major"/>
    </font>
  </fonts>
  <fills count="4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Trellis">
        <bgColor theme="2" tint="-0.249977111117893"/>
      </patternFill>
    </fill>
    <fill>
      <patternFill patternType="lightTrellis">
        <bgColor theme="8" tint="0.39994506668294322"/>
      </patternFill>
    </fill>
    <fill>
      <patternFill patternType="lightUp"/>
    </fill>
    <fill>
      <patternFill patternType="solid">
        <fgColor theme="9" tint="0.59996337778862885"/>
        <bgColor indexed="64"/>
      </patternFill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ck">
        <color indexed="64"/>
      </bottom>
      <diagonal/>
    </border>
    <border>
      <left style="mediumDashed">
        <color indexed="64"/>
      </left>
      <right style="mediumDashed">
        <color indexed="64"/>
      </right>
      <top style="thick">
        <color indexed="64"/>
      </top>
      <bottom style="dashed">
        <color indexed="64"/>
      </bottom>
      <diagonal/>
    </border>
    <border>
      <left style="mediumDashed">
        <color indexed="64"/>
      </left>
      <right style="mediumDashed">
        <color indexed="64"/>
      </right>
      <top style="dashed">
        <color indexed="64"/>
      </top>
      <bottom style="dashed">
        <color indexed="64"/>
      </bottom>
      <diagonal/>
    </border>
    <border>
      <left style="mediumDashed">
        <color indexed="64"/>
      </left>
      <right style="mediumDashed">
        <color indexed="64"/>
      </right>
      <top style="dashed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ck">
        <color indexed="64"/>
      </bottom>
      <diagonal/>
    </border>
    <border>
      <left style="mediumDashed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 style="mediumDashed">
        <color indexed="64"/>
      </right>
      <top style="thick">
        <color indexed="64"/>
      </top>
      <bottom style="dashed">
        <color indexed="64"/>
      </bottom>
      <diagonal/>
    </border>
    <border>
      <left style="medium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Dashed">
        <color indexed="64"/>
      </right>
      <top style="dashed">
        <color indexed="64"/>
      </top>
      <bottom style="dashed">
        <color indexed="64"/>
      </bottom>
      <diagonal/>
    </border>
    <border>
      <left style="mediumDashed">
        <color indexed="64"/>
      </left>
      <right style="thin">
        <color indexed="64"/>
      </right>
      <top style="dashed">
        <color indexed="64"/>
      </top>
      <bottom style="thick">
        <color indexed="64"/>
      </bottom>
      <diagonal/>
    </border>
    <border>
      <left style="thin">
        <color indexed="64"/>
      </left>
      <right style="mediumDashed">
        <color indexed="64"/>
      </right>
      <top style="dashed">
        <color indexed="64"/>
      </top>
      <bottom style="thick">
        <color indexed="64"/>
      </bottom>
      <diagonal/>
    </border>
    <border>
      <left style="thick">
        <color theme="8" tint="-0.499984740745262"/>
      </left>
      <right/>
      <top style="thick">
        <color theme="8" tint="-0.499984740745262"/>
      </top>
      <bottom style="thick">
        <color theme="8" tint="-0.499984740745262"/>
      </bottom>
      <diagonal/>
    </border>
    <border>
      <left/>
      <right/>
      <top style="thick">
        <color theme="8" tint="-0.499984740745262"/>
      </top>
      <bottom style="thick">
        <color theme="8" tint="-0.499984740745262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 style="thick">
        <color theme="8" tint="-0.499984740745262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Dashed">
        <color indexed="64"/>
      </right>
      <top style="thick">
        <color indexed="64"/>
      </top>
      <bottom/>
      <diagonal/>
    </border>
    <border>
      <left style="thin">
        <color indexed="64"/>
      </left>
      <right style="medium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n">
        <color theme="9" tint="-0.24994659260841701"/>
      </top>
      <bottom/>
      <diagonal/>
    </border>
    <border>
      <left/>
      <right/>
      <top/>
      <bottom style="thin">
        <color theme="7"/>
      </bottom>
      <diagonal/>
    </border>
  </borders>
  <cellStyleXfs count="21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Protection="0">
      <alignment vertical="center"/>
    </xf>
    <xf numFmtId="0" fontId="55" fillId="0" borderId="0" applyNumberFormat="0" applyFill="0" applyBorder="0" applyAlignment="0" applyProtection="0"/>
    <xf numFmtId="0" fontId="56" fillId="0" borderId="0" applyNumberFormat="0" applyFill="0" applyBorder="0" applyProtection="0">
      <alignment horizontal="center" vertical="center"/>
    </xf>
    <xf numFmtId="0" fontId="57" fillId="0" borderId="0" applyNumberFormat="0" applyFill="0" applyBorder="0" applyProtection="0">
      <alignment vertical="center"/>
    </xf>
    <xf numFmtId="0" fontId="58" fillId="36" borderId="98" applyNumberFormat="0" applyProtection="0">
      <alignment horizontal="left" vertical="center"/>
    </xf>
    <xf numFmtId="1" fontId="59" fillId="36" borderId="98">
      <alignment horizontal="center" vertical="center"/>
    </xf>
    <xf numFmtId="0" fontId="56" fillId="37" borderId="99" applyNumberFormat="0" applyFont="0" applyAlignment="0">
      <alignment horizontal="center"/>
    </xf>
    <xf numFmtId="0" fontId="60" fillId="0" borderId="0" applyNumberFormat="0" applyFill="0" applyBorder="0" applyProtection="0">
      <alignment horizontal="left" vertical="center"/>
    </xf>
    <xf numFmtId="0" fontId="56" fillId="38" borderId="102" applyNumberFormat="0" applyFont="0" applyAlignment="0">
      <alignment horizontal="center"/>
    </xf>
    <xf numFmtId="0" fontId="56" fillId="39" borderId="102" applyNumberFormat="0" applyFont="0" applyAlignment="0">
      <alignment horizontal="center"/>
    </xf>
    <xf numFmtId="0" fontId="56" fillId="40" borderId="102" applyNumberFormat="0" applyFont="0" applyAlignment="0">
      <alignment horizontal="center"/>
    </xf>
    <xf numFmtId="0" fontId="56" fillId="41" borderId="102" applyNumberFormat="0" applyFont="0" applyAlignment="0">
      <alignment horizontal="center"/>
    </xf>
    <xf numFmtId="0" fontId="62" fillId="0" borderId="0" applyFill="0" applyProtection="0">
      <alignment vertical="center"/>
    </xf>
    <xf numFmtId="0" fontId="62" fillId="0" borderId="0" applyFill="0" applyProtection="0">
      <alignment horizontal="center" vertical="center" wrapText="1"/>
    </xf>
    <xf numFmtId="0" fontId="62" fillId="0" borderId="0" applyFill="0" applyProtection="0">
      <alignment horizontal="left"/>
    </xf>
    <xf numFmtId="0" fontId="62" fillId="0" borderId="0" applyFill="0" applyBorder="0" applyProtection="0">
      <alignment horizontal="center" wrapText="1"/>
    </xf>
    <xf numFmtId="3" fontId="62" fillId="0" borderId="104" applyFill="0" applyProtection="0">
      <alignment horizontal="center"/>
    </xf>
    <xf numFmtId="0" fontId="63" fillId="0" borderId="0" applyFill="0" applyBorder="0" applyProtection="0">
      <alignment horizontal="left" wrapText="1"/>
    </xf>
    <xf numFmtId="9" fontId="66" fillId="0" borderId="0" applyFill="0" applyBorder="0" applyProtection="0">
      <alignment horizontal="center" vertical="center"/>
    </xf>
  </cellStyleXfs>
  <cellXfs count="599">
    <xf numFmtId="0" fontId="0" fillId="0" borderId="0" xfId="0"/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6" fillId="13" borderId="38" xfId="0" applyFont="1" applyFill="1" applyBorder="1"/>
    <xf numFmtId="0" fontId="5" fillId="13" borderId="38" xfId="0" applyFont="1" applyFill="1" applyBorder="1"/>
    <xf numFmtId="0" fontId="5" fillId="2" borderId="19" xfId="0" applyFont="1" applyFill="1" applyBorder="1"/>
    <xf numFmtId="0" fontId="5" fillId="2" borderId="20" xfId="0" applyFont="1" applyFill="1" applyBorder="1"/>
    <xf numFmtId="0" fontId="5" fillId="0" borderId="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6" xfId="0" applyFont="1" applyBorder="1" applyAlignment="1">
      <alignment vertical="top" wrapText="1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top" wrapText="1"/>
    </xf>
    <xf numFmtId="0" fontId="10" fillId="0" borderId="0" xfId="0" applyFont="1"/>
    <xf numFmtId="0" fontId="5" fillId="0" borderId="1" xfId="0" applyFont="1" applyBorder="1"/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11" xfId="0" applyFont="1" applyBorder="1" applyAlignment="1">
      <alignment vertical="top" wrapText="1"/>
    </xf>
    <xf numFmtId="0" fontId="11" fillId="0" borderId="18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1" xfId="1" applyFont="1" applyBorder="1" applyAlignment="1" applyProtection="1">
      <alignment horizontal="center" vertical="center"/>
    </xf>
    <xf numFmtId="0" fontId="10" fillId="0" borderId="0" xfId="0" applyFont="1" applyAlignment="1">
      <alignment horizontal="center"/>
    </xf>
    <xf numFmtId="0" fontId="11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3" fillId="0" borderId="6" xfId="1" applyFont="1" applyBorder="1" applyAlignment="1" applyProtection="1">
      <alignment horizontal="center"/>
    </xf>
    <xf numFmtId="0" fontId="14" fillId="0" borderId="1" xfId="0" applyFont="1" applyBorder="1" applyAlignment="1">
      <alignment horizontal="center"/>
    </xf>
    <xf numFmtId="0" fontId="14" fillId="0" borderId="16" xfId="0" applyFont="1" applyBorder="1" applyAlignment="1">
      <alignment horizontal="left"/>
    </xf>
    <xf numFmtId="0" fontId="5" fillId="0" borderId="1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3" fillId="0" borderId="11" xfId="1" applyFont="1" applyBorder="1" applyAlignment="1" applyProtection="1">
      <alignment horizontal="center"/>
    </xf>
    <xf numFmtId="0" fontId="5" fillId="0" borderId="15" xfId="0" applyFont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14" fillId="6" borderId="27" xfId="0" applyFont="1" applyFill="1" applyBorder="1" applyAlignment="1">
      <alignment horizontal="center" wrapText="1"/>
    </xf>
    <xf numFmtId="0" fontId="15" fillId="6" borderId="1" xfId="0" applyFont="1" applyFill="1" applyBorder="1" applyAlignment="1">
      <alignment horizontal="center" wrapText="1"/>
    </xf>
    <xf numFmtId="0" fontId="14" fillId="6" borderId="2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16" fillId="6" borderId="1" xfId="0" applyFont="1" applyFill="1" applyBorder="1" applyAlignment="1">
      <alignment horizontal="center" wrapText="1"/>
    </xf>
    <xf numFmtId="0" fontId="5" fillId="6" borderId="2" xfId="0" applyFont="1" applyFill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0" fontId="5" fillId="0" borderId="30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10" borderId="31" xfId="0" applyFont="1" applyFill="1" applyBorder="1" applyAlignment="1">
      <alignment horizontal="center" vertical="center" wrapText="1"/>
    </xf>
    <xf numFmtId="0" fontId="5" fillId="10" borderId="32" xfId="0" applyFont="1" applyFill="1" applyBorder="1" applyAlignment="1">
      <alignment horizontal="center" vertical="center" wrapText="1"/>
    </xf>
    <xf numFmtId="0" fontId="5" fillId="10" borderId="33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5" fillId="13" borderId="37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5" fillId="2" borderId="31" xfId="0" applyFont="1" applyFill="1" applyBorder="1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13" borderId="39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13" fillId="0" borderId="18" xfId="1" applyFont="1" applyBorder="1" applyAlignment="1" applyProtection="1">
      <alignment horizontal="left" vertical="center"/>
    </xf>
    <xf numFmtId="0" fontId="13" fillId="0" borderId="1" xfId="1" applyFont="1" applyBorder="1" applyAlignment="1" applyProtection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14" fillId="6" borderId="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6" fillId="2" borderId="24" xfId="0" applyFont="1" applyFill="1" applyBorder="1" applyAlignment="1">
      <alignment wrapText="1"/>
    </xf>
    <xf numFmtId="0" fontId="5" fillId="2" borderId="0" xfId="0" applyFont="1" applyFill="1"/>
    <xf numFmtId="0" fontId="14" fillId="6" borderId="27" xfId="0" applyFont="1" applyFill="1" applyBorder="1" applyAlignment="1">
      <alignment horizontal="center"/>
    </xf>
    <xf numFmtId="0" fontId="15" fillId="6" borderId="2" xfId="0" applyFont="1" applyFill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16" fillId="6" borderId="2" xfId="0" applyFont="1" applyFill="1" applyBorder="1" applyAlignment="1">
      <alignment horizontal="center" wrapText="1"/>
    </xf>
    <xf numFmtId="0" fontId="16" fillId="0" borderId="28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/>
    <xf numFmtId="0" fontId="6" fillId="2" borderId="0" xfId="0" applyFont="1" applyFill="1"/>
    <xf numFmtId="0" fontId="5" fillId="2" borderId="0" xfId="0" applyFont="1" applyFill="1" applyAlignment="1">
      <alignment horizontal="center" wrapText="1"/>
    </xf>
    <xf numFmtId="0" fontId="0" fillId="0" borderId="1" xfId="0" applyBorder="1"/>
    <xf numFmtId="0" fontId="0" fillId="0" borderId="6" xfId="0" applyBorder="1"/>
    <xf numFmtId="0" fontId="0" fillId="0" borderId="11" xfId="0" applyBorder="1"/>
    <xf numFmtId="0" fontId="0" fillId="0" borderId="0" xfId="0" applyAlignment="1">
      <alignment horizontal="center" vertical="center"/>
    </xf>
    <xf numFmtId="0" fontId="22" fillId="10" borderId="1" xfId="0" applyFont="1" applyFill="1" applyBorder="1" applyAlignment="1">
      <alignment horizontal="center" vertical="center" wrapText="1"/>
    </xf>
    <xf numFmtId="0" fontId="22" fillId="10" borderId="1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4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top"/>
    </xf>
    <xf numFmtId="0" fontId="23" fillId="0" borderId="0" xfId="0" applyFont="1" applyAlignment="1">
      <alignment vertical="top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/>
    <xf numFmtId="0" fontId="23" fillId="0" borderId="0" xfId="0" applyFont="1"/>
    <xf numFmtId="0" fontId="23" fillId="10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vertical="center"/>
    </xf>
    <xf numFmtId="0" fontId="23" fillId="0" borderId="0" xfId="0" applyFont="1" applyAlignment="1">
      <alignment vertical="center"/>
    </xf>
    <xf numFmtId="14" fontId="23" fillId="0" borderId="0" xfId="0" applyNumberFormat="1" applyFont="1" applyAlignment="1">
      <alignment horizontal="center" vertical="center"/>
    </xf>
    <xf numFmtId="0" fontId="0" fillId="26" borderId="0" xfId="0" applyFill="1"/>
    <xf numFmtId="0" fontId="0" fillId="2" borderId="0" xfId="0" applyFill="1"/>
    <xf numFmtId="0" fontId="0" fillId="27" borderId="0" xfId="0" applyFill="1"/>
    <xf numFmtId="0" fontId="0" fillId="22" borderId="0" xfId="0" applyFill="1"/>
    <xf numFmtId="0" fontId="0" fillId="23" borderId="0" xfId="0" applyFill="1"/>
    <xf numFmtId="0" fontId="25" fillId="23" borderId="0" xfId="0" applyFont="1" applyFill="1"/>
    <xf numFmtId="0" fontId="0" fillId="28" borderId="0" xfId="0" applyFill="1"/>
    <xf numFmtId="0" fontId="0" fillId="9" borderId="0" xfId="0" applyFill="1"/>
    <xf numFmtId="0" fontId="0" fillId="20" borderId="0" xfId="0" applyFill="1"/>
    <xf numFmtId="0" fontId="0" fillId="29" borderId="0" xfId="0" applyFill="1"/>
    <xf numFmtId="0" fontId="0" fillId="30" borderId="0" xfId="0" applyFill="1"/>
    <xf numFmtId="0" fontId="26" fillId="10" borderId="1" xfId="0" applyFont="1" applyFill="1" applyBorder="1" applyAlignment="1">
      <alignment horizontal="center" vertical="center" wrapText="1"/>
    </xf>
    <xf numFmtId="0" fontId="26" fillId="10" borderId="1" xfId="0" applyFont="1" applyFill="1" applyBorder="1" applyAlignment="1">
      <alignment horizontal="center" vertical="center"/>
    </xf>
    <xf numFmtId="0" fontId="27" fillId="10" borderId="1" xfId="0" applyFont="1" applyFill="1" applyBorder="1" applyAlignment="1">
      <alignment horizontal="center" vertical="center" wrapText="1"/>
    </xf>
    <xf numFmtId="0" fontId="27" fillId="10" borderId="1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left" vertical="top" wrapText="1"/>
    </xf>
    <xf numFmtId="0" fontId="29" fillId="14" borderId="1" xfId="0" applyFont="1" applyFill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9" fillId="3" borderId="1" xfId="0" applyFont="1" applyFill="1" applyBorder="1" applyAlignment="1">
      <alignment horizontal="center" vertical="top" wrapText="1"/>
    </xf>
    <xf numFmtId="0" fontId="29" fillId="0" borderId="16" xfId="0" applyFont="1" applyBorder="1" applyAlignment="1">
      <alignment horizontal="left" vertical="top" wrapText="1"/>
    </xf>
    <xf numFmtId="0" fontId="29" fillId="0" borderId="16" xfId="0" applyFont="1" applyBorder="1" applyAlignment="1">
      <alignment horizontal="center" vertical="top" wrapText="1"/>
    </xf>
    <xf numFmtId="0" fontId="29" fillId="0" borderId="6" xfId="0" applyFont="1" applyBorder="1" applyAlignment="1">
      <alignment horizontal="center" vertical="top" wrapText="1"/>
    </xf>
    <xf numFmtId="0" fontId="29" fillId="0" borderId="11" xfId="0" applyFont="1" applyBorder="1" applyAlignment="1">
      <alignment horizontal="center" vertical="top" wrapText="1"/>
    </xf>
    <xf numFmtId="0" fontId="29" fillId="0" borderId="6" xfId="0" applyFont="1" applyBorder="1" applyAlignment="1">
      <alignment horizontal="left" vertical="top" wrapText="1"/>
    </xf>
    <xf numFmtId="164" fontId="29" fillId="0" borderId="6" xfId="0" applyNumberFormat="1" applyFont="1" applyBorder="1" applyAlignment="1">
      <alignment horizontal="center" vertical="top" wrapText="1"/>
    </xf>
    <xf numFmtId="164" fontId="29" fillId="0" borderId="1" xfId="0" applyNumberFormat="1" applyFont="1" applyBorder="1" applyAlignment="1">
      <alignment horizontal="center" vertical="top" wrapText="1"/>
    </xf>
    <xf numFmtId="0" fontId="29" fillId="0" borderId="11" xfId="0" applyFont="1" applyBorder="1" applyAlignment="1">
      <alignment horizontal="left" vertical="top" wrapText="1"/>
    </xf>
    <xf numFmtId="164" fontId="29" fillId="0" borderId="11" xfId="0" applyNumberFormat="1" applyFont="1" applyBorder="1" applyAlignment="1">
      <alignment horizontal="center" vertical="top" wrapText="1"/>
    </xf>
    <xf numFmtId="0" fontId="3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3" fillId="0" borderId="0" xfId="0" applyFont="1" applyAlignment="1">
      <alignment horizontal="right" wrapText="1" readingOrder="2"/>
    </xf>
    <xf numFmtId="0" fontId="0" fillId="10" borderId="16" xfId="0" applyFill="1" applyBorder="1"/>
    <xf numFmtId="0" fontId="0" fillId="10" borderId="1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16" fontId="0" fillId="10" borderId="16" xfId="0" applyNumberFormat="1" applyFill="1" applyBorder="1"/>
    <xf numFmtId="0" fontId="0" fillId="2" borderId="16" xfId="0" applyFill="1" applyBorder="1"/>
    <xf numFmtId="0" fontId="0" fillId="10" borderId="0" xfId="0" applyFill="1"/>
    <xf numFmtId="0" fontId="0" fillId="2" borderId="7" xfId="0" applyFill="1" applyBorder="1"/>
    <xf numFmtId="0" fontId="0" fillId="2" borderId="12" xfId="0" applyFill="1" applyBorder="1"/>
    <xf numFmtId="0" fontId="36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4" fillId="25" borderId="0" xfId="0" applyFont="1" applyFill="1" applyAlignment="1">
      <alignment vertical="center"/>
    </xf>
    <xf numFmtId="0" fontId="0" fillId="18" borderId="0" xfId="0" applyFill="1"/>
    <xf numFmtId="0" fontId="36" fillId="0" borderId="0" xfId="0" applyFont="1" applyAlignment="1">
      <alignment horizontal="center" vertical="center"/>
    </xf>
    <xf numFmtId="0" fontId="37" fillId="10" borderId="1" xfId="0" applyFont="1" applyFill="1" applyBorder="1" applyAlignment="1">
      <alignment horizontal="center" vertical="center" wrapText="1"/>
    </xf>
    <xf numFmtId="0" fontId="27" fillId="18" borderId="1" xfId="0" applyFont="1" applyFill="1" applyBorder="1" applyAlignment="1">
      <alignment horizontal="center" vertical="center" wrapText="1"/>
    </xf>
    <xf numFmtId="0" fontId="29" fillId="18" borderId="1" xfId="0" applyFont="1" applyFill="1" applyBorder="1" applyAlignment="1">
      <alignment horizontal="center" vertical="top" wrapText="1"/>
    </xf>
    <xf numFmtId="0" fontId="0" fillId="18" borderId="0" xfId="0" applyFill="1" applyAlignment="1">
      <alignment horizontal="center"/>
    </xf>
    <xf numFmtId="0" fontId="0" fillId="10" borderId="16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1" xfId="0" applyBorder="1" applyAlignment="1">
      <alignment horizontal="left"/>
    </xf>
    <xf numFmtId="0" fontId="23" fillId="0" borderId="1" xfId="0" applyFont="1" applyBorder="1" applyAlignment="1">
      <alignment wrapText="1"/>
    </xf>
    <xf numFmtId="0" fontId="40" fillId="10" borderId="1" xfId="0" applyFont="1" applyFill="1" applyBorder="1" applyAlignment="1">
      <alignment vertical="center" wrapText="1"/>
    </xf>
    <xf numFmtId="0" fontId="39" fillId="10" borderId="1" xfId="0" applyFont="1" applyFill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40" fillId="0" borderId="0" xfId="0" applyFont="1" applyAlignment="1">
      <alignment vertical="center" wrapText="1"/>
    </xf>
    <xf numFmtId="0" fontId="42" fillId="0" borderId="7" xfId="0" applyFont="1" applyBorder="1" applyAlignment="1">
      <alignment horizontal="center" vertical="center" wrapText="1" readingOrder="2"/>
    </xf>
    <xf numFmtId="0" fontId="33" fillId="0" borderId="0" xfId="0" applyFont="1" applyAlignment="1">
      <alignment horizontal="right" vertical="center" wrapText="1" readingOrder="2"/>
    </xf>
    <xf numFmtId="0" fontId="33" fillId="0" borderId="0" xfId="0" applyFont="1" applyAlignment="1">
      <alignment vertical="center" wrapText="1" readingOrder="2"/>
    </xf>
    <xf numFmtId="0" fontId="41" fillId="0" borderId="9" xfId="0" applyFont="1" applyBorder="1" applyAlignment="1">
      <alignment horizontal="right" vertical="center" wrapText="1" readingOrder="2"/>
    </xf>
    <xf numFmtId="0" fontId="33" fillId="0" borderId="12" xfId="0" applyFont="1" applyBorder="1" applyAlignment="1">
      <alignment horizontal="center" vertical="center" wrapText="1" readingOrder="2"/>
    </xf>
    <xf numFmtId="0" fontId="29" fillId="2" borderId="1" xfId="0" applyFont="1" applyFill="1" applyBorder="1" applyAlignment="1">
      <alignment horizontal="center" vertical="top" wrapText="1"/>
    </xf>
    <xf numFmtId="0" fontId="29" fillId="31" borderId="1" xfId="0" applyFont="1" applyFill="1" applyBorder="1" applyAlignment="1">
      <alignment horizontal="center" vertical="top" wrapText="1"/>
    </xf>
    <xf numFmtId="0" fontId="29" fillId="32" borderId="1" xfId="0" applyFont="1" applyFill="1" applyBorder="1" applyAlignment="1">
      <alignment horizontal="center" vertical="top" wrapText="1"/>
    </xf>
    <xf numFmtId="0" fontId="29" fillId="15" borderId="1" xfId="0" applyFont="1" applyFill="1" applyBorder="1" applyAlignment="1">
      <alignment horizontal="center" vertical="top" wrapText="1"/>
    </xf>
    <xf numFmtId="0" fontId="43" fillId="0" borderId="0" xfId="0" applyFont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vertical="center" wrapText="1"/>
    </xf>
    <xf numFmtId="0" fontId="43" fillId="0" borderId="8" xfId="0" applyFont="1" applyBorder="1" applyAlignment="1">
      <alignment horizontal="center" vertical="center" wrapText="1"/>
    </xf>
    <xf numFmtId="14" fontId="43" fillId="0" borderId="9" xfId="0" applyNumberFormat="1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 wrapText="1"/>
    </xf>
    <xf numFmtId="0" fontId="0" fillId="0" borderId="9" xfId="0" applyBorder="1"/>
    <xf numFmtId="0" fontId="43" fillId="0" borderId="10" xfId="0" applyFont="1" applyBorder="1" applyAlignment="1">
      <alignment horizontal="center" vertical="center" wrapText="1"/>
    </xf>
    <xf numFmtId="0" fontId="43" fillId="0" borderId="11" xfId="0" applyFont="1" applyBorder="1" applyAlignment="1">
      <alignment vertical="center" wrapText="1"/>
    </xf>
    <xf numFmtId="0" fontId="43" fillId="0" borderId="11" xfId="0" applyFont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 wrapText="1"/>
    </xf>
    <xf numFmtId="0" fontId="44" fillId="3" borderId="5" xfId="0" applyFont="1" applyFill="1" applyBorder="1" applyAlignment="1">
      <alignment horizontal="center" vertical="center" wrapText="1"/>
    </xf>
    <xf numFmtId="0" fontId="44" fillId="3" borderId="6" xfId="0" applyFont="1" applyFill="1" applyBorder="1" applyAlignment="1">
      <alignment horizontal="center" vertical="center" wrapText="1"/>
    </xf>
    <xf numFmtId="0" fontId="44" fillId="3" borderId="7" xfId="0" applyFont="1" applyFill="1" applyBorder="1" applyAlignment="1">
      <alignment horizontal="center" vertical="center" wrapText="1"/>
    </xf>
    <xf numFmtId="0" fontId="38" fillId="0" borderId="5" xfId="0" applyFont="1" applyBorder="1"/>
    <xf numFmtId="0" fontId="38" fillId="0" borderId="7" xfId="0" applyFont="1" applyBorder="1"/>
    <xf numFmtId="0" fontId="29" fillId="14" borderId="8" xfId="0" applyFont="1" applyFill="1" applyBorder="1" applyAlignment="1">
      <alignment horizontal="left" vertical="top" wrapText="1"/>
    </xf>
    <xf numFmtId="0" fontId="13" fillId="14" borderId="9" xfId="0" applyFont="1" applyFill="1" applyBorder="1" applyAlignment="1">
      <alignment horizontal="left" vertical="top"/>
    </xf>
    <xf numFmtId="0" fontId="29" fillId="18" borderId="8" xfId="0" applyFont="1" applyFill="1" applyBorder="1" applyAlignment="1">
      <alignment horizontal="left" vertical="top" wrapText="1"/>
    </xf>
    <xf numFmtId="0" fontId="13" fillId="18" borderId="9" xfId="0" applyFont="1" applyFill="1" applyBorder="1" applyAlignment="1">
      <alignment horizontal="left" vertical="top"/>
    </xf>
    <xf numFmtId="0" fontId="29" fillId="2" borderId="8" xfId="0" applyFont="1" applyFill="1" applyBorder="1" applyAlignment="1">
      <alignment horizontal="left" vertical="top" wrapText="1"/>
    </xf>
    <xf numFmtId="0" fontId="13" fillId="2" borderId="9" xfId="0" applyFont="1" applyFill="1" applyBorder="1" applyAlignment="1">
      <alignment horizontal="left" vertical="top"/>
    </xf>
    <xf numFmtId="0" fontId="29" fillId="31" borderId="8" xfId="0" applyFont="1" applyFill="1" applyBorder="1" applyAlignment="1">
      <alignment horizontal="left" vertical="top" wrapText="1"/>
    </xf>
    <xf numFmtId="0" fontId="13" fillId="31" borderId="9" xfId="0" applyFont="1" applyFill="1" applyBorder="1" applyAlignment="1">
      <alignment horizontal="left" vertical="top"/>
    </xf>
    <xf numFmtId="0" fontId="29" fillId="15" borderId="8" xfId="0" applyFont="1" applyFill="1" applyBorder="1" applyAlignment="1">
      <alignment horizontal="left" vertical="top" wrapText="1"/>
    </xf>
    <xf numFmtId="0" fontId="13" fillId="15" borderId="9" xfId="0" applyFont="1" applyFill="1" applyBorder="1" applyAlignment="1">
      <alignment horizontal="left" vertical="top"/>
    </xf>
    <xf numFmtId="0" fontId="29" fillId="0" borderId="8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/>
    </xf>
    <xf numFmtId="0" fontId="29" fillId="32" borderId="8" xfId="0" applyFont="1" applyFill="1" applyBorder="1" applyAlignment="1">
      <alignment horizontal="left" vertical="top" wrapText="1"/>
    </xf>
    <xf numFmtId="0" fontId="13" fillId="32" borderId="9" xfId="0" applyFont="1" applyFill="1" applyBorder="1" applyAlignment="1">
      <alignment horizontal="left" vertical="top"/>
    </xf>
    <xf numFmtId="0" fontId="17" fillId="0" borderId="8" xfId="0" applyFont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17" fillId="0" borderId="10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36" fillId="0" borderId="42" xfId="0" applyFont="1" applyBorder="1" applyAlignment="1">
      <alignment horizontal="left"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45" fillId="0" borderId="45" xfId="0" applyFont="1" applyBorder="1" applyAlignment="1">
      <alignment horizontal="center" vertical="center" wrapText="1"/>
    </xf>
    <xf numFmtId="0" fontId="35" fillId="0" borderId="46" xfId="0" applyFont="1" applyBorder="1" applyAlignment="1">
      <alignment vertical="center" wrapText="1"/>
    </xf>
    <xf numFmtId="0" fontId="45" fillId="0" borderId="14" xfId="0" applyFont="1" applyBorder="1" applyAlignment="1">
      <alignment horizontal="center" vertical="center" wrapText="1"/>
    </xf>
    <xf numFmtId="0" fontId="35" fillId="0" borderId="40" xfId="0" applyFont="1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8" xfId="0" applyFont="1" applyBorder="1" applyAlignment="1">
      <alignment vertical="center" wrapText="1"/>
    </xf>
    <xf numFmtId="0" fontId="36" fillId="0" borderId="8" xfId="0" applyFont="1" applyBorder="1" applyAlignment="1">
      <alignment vertical="center"/>
    </xf>
    <xf numFmtId="0" fontId="36" fillId="0" borderId="9" xfId="0" applyFont="1" applyBorder="1" applyAlignment="1">
      <alignment horizontal="center" vertical="center" wrapText="1"/>
    </xf>
    <xf numFmtId="0" fontId="36" fillId="0" borderId="8" xfId="0" applyFont="1" applyBorder="1"/>
    <xf numFmtId="0" fontId="19" fillId="0" borderId="1" xfId="0" applyFont="1" applyBorder="1" applyAlignment="1">
      <alignment horizontal="center" vertical="center"/>
    </xf>
    <xf numFmtId="0" fontId="36" fillId="0" borderId="47" xfId="0" applyFont="1" applyBorder="1" applyAlignment="1">
      <alignment horizontal="left" vertical="center"/>
    </xf>
    <xf numFmtId="0" fontId="36" fillId="0" borderId="18" xfId="0" applyFont="1" applyBorder="1" applyAlignment="1">
      <alignment horizontal="left" vertical="center"/>
    </xf>
    <xf numFmtId="0" fontId="36" fillId="0" borderId="47" xfId="0" applyFont="1" applyBorder="1"/>
    <xf numFmtId="0" fontId="19" fillId="0" borderId="18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21" fillId="17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left"/>
    </xf>
    <xf numFmtId="0" fontId="19" fillId="20" borderId="51" xfId="0" applyFont="1" applyFill="1" applyBorder="1" applyAlignment="1">
      <alignment horizontal="center"/>
    </xf>
    <xf numFmtId="0" fontId="19" fillId="20" borderId="52" xfId="0" applyFont="1" applyFill="1" applyBorder="1" applyAlignment="1">
      <alignment horizontal="center" vertical="center"/>
    </xf>
    <xf numFmtId="0" fontId="19" fillId="33" borderId="52" xfId="0" applyFont="1" applyFill="1" applyBorder="1" applyAlignment="1">
      <alignment horizontal="center" vertical="center"/>
    </xf>
    <xf numFmtId="0" fontId="36" fillId="0" borderId="53" xfId="0" applyFont="1" applyBorder="1" applyAlignment="1">
      <alignment horizontal="left"/>
    </xf>
    <xf numFmtId="0" fontId="36" fillId="0" borderId="52" xfId="0" applyFont="1" applyBorder="1" applyAlignment="1">
      <alignment horizontal="center" vertical="center"/>
    </xf>
    <xf numFmtId="0" fontId="47" fillId="0" borderId="49" xfId="0" applyFont="1" applyBorder="1" applyAlignment="1">
      <alignment horizontal="center" vertical="center"/>
    </xf>
    <xf numFmtId="0" fontId="36" fillId="34" borderId="41" xfId="0" applyFont="1" applyFill="1" applyBorder="1" applyAlignment="1">
      <alignment horizontal="center" vertical="center"/>
    </xf>
    <xf numFmtId="0" fontId="36" fillId="34" borderId="41" xfId="0" applyFont="1" applyFill="1" applyBorder="1"/>
    <xf numFmtId="0" fontId="36" fillId="12" borderId="41" xfId="0" applyFont="1" applyFill="1" applyBorder="1" applyAlignment="1">
      <alignment horizontal="center" vertical="center"/>
    </xf>
    <xf numFmtId="0" fontId="36" fillId="0" borderId="50" xfId="0" applyFont="1" applyBorder="1" applyAlignment="1">
      <alignment horizontal="center" vertical="center" wrapText="1"/>
    </xf>
    <xf numFmtId="0" fontId="18" fillId="24" borderId="54" xfId="0" applyFont="1" applyFill="1" applyBorder="1" applyAlignment="1">
      <alignment horizontal="center" vertical="center" wrapText="1"/>
    </xf>
    <xf numFmtId="0" fontId="18" fillId="24" borderId="55" xfId="0" applyFont="1" applyFill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11" xfId="0" applyBorder="1" applyAlignment="1">
      <alignment horizontal="center" vertical="center"/>
    </xf>
    <xf numFmtId="0" fontId="0" fillId="0" borderId="12" xfId="0" applyBorder="1"/>
    <xf numFmtId="0" fontId="36" fillId="0" borderId="1" xfId="0" applyFont="1" applyBorder="1" applyAlignment="1">
      <alignment horizontal="center"/>
    </xf>
    <xf numFmtId="0" fontId="36" fillId="34" borderId="41" xfId="0" applyFont="1" applyFill="1" applyBorder="1" applyAlignment="1">
      <alignment horizontal="center"/>
    </xf>
    <xf numFmtId="0" fontId="36" fillId="0" borderId="48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/>
    </xf>
    <xf numFmtId="0" fontId="36" fillId="12" borderId="41" xfId="0" applyFont="1" applyFill="1" applyBorder="1" applyAlignment="1">
      <alignment horizontal="center"/>
    </xf>
    <xf numFmtId="0" fontId="36" fillId="0" borderId="53" xfId="0" applyFont="1" applyBorder="1" applyAlignment="1">
      <alignment horizontal="center"/>
    </xf>
    <xf numFmtId="0" fontId="36" fillId="0" borderId="48" xfId="0" applyFont="1" applyBorder="1" applyAlignment="1">
      <alignment horizontal="center"/>
    </xf>
    <xf numFmtId="0" fontId="36" fillId="0" borderId="50" xfId="0" applyFont="1" applyBorder="1" applyAlignment="1">
      <alignment horizontal="center"/>
    </xf>
    <xf numFmtId="0" fontId="0" fillId="0" borderId="16" xfId="0" applyBorder="1" applyAlignment="1">
      <alignment vertical="center"/>
    </xf>
    <xf numFmtId="0" fontId="18" fillId="24" borderId="60" xfId="0" applyFont="1" applyFill="1" applyBorder="1" applyAlignment="1">
      <alignment horizontal="center" vertical="center" wrapText="1"/>
    </xf>
    <xf numFmtId="0" fontId="38" fillId="26" borderId="8" xfId="0" applyFont="1" applyFill="1" applyBorder="1" applyAlignment="1">
      <alignment wrapText="1"/>
    </xf>
    <xf numFmtId="0" fontId="38" fillId="26" borderId="8" xfId="0" applyFont="1" applyFill="1" applyBorder="1" applyAlignment="1">
      <alignment horizontal="left" vertical="center" wrapText="1"/>
    </xf>
    <xf numFmtId="0" fontId="38" fillId="26" borderId="8" xfId="0" applyFont="1" applyFill="1" applyBorder="1"/>
    <xf numFmtId="0" fontId="38" fillId="26" borderId="34" xfId="0" applyFont="1" applyFill="1" applyBorder="1"/>
    <xf numFmtId="0" fontId="0" fillId="0" borderId="35" xfId="0" applyBorder="1"/>
    <xf numFmtId="0" fontId="48" fillId="0" borderId="1" xfId="0" applyFont="1" applyBorder="1" applyAlignment="1">
      <alignment horizontal="left"/>
    </xf>
    <xf numFmtId="0" fontId="49" fillId="0" borderId="1" xfId="1" applyFont="1" applyBorder="1" applyAlignment="1" applyProtection="1">
      <alignment horizontal="left" vertical="top" wrapText="1"/>
    </xf>
    <xf numFmtId="0" fontId="50" fillId="0" borderId="1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/>
    </xf>
    <xf numFmtId="0" fontId="50" fillId="2" borderId="0" xfId="0" applyFont="1" applyFill="1" applyAlignment="1">
      <alignment horizontal="center"/>
    </xf>
    <xf numFmtId="0" fontId="50" fillId="0" borderId="0" xfId="0" applyFont="1" applyAlignment="1">
      <alignment horizontal="center"/>
    </xf>
    <xf numFmtId="0" fontId="50" fillId="31" borderId="0" xfId="0" applyFont="1" applyFill="1" applyAlignment="1">
      <alignment horizontal="center"/>
    </xf>
    <xf numFmtId="0" fontId="38" fillId="0" borderId="0" xfId="0" applyFont="1" applyAlignment="1">
      <alignment horizontal="center"/>
    </xf>
    <xf numFmtId="0" fontId="48" fillId="0" borderId="16" xfId="0" applyFont="1" applyBorder="1" applyAlignment="1">
      <alignment horizontal="left"/>
    </xf>
    <xf numFmtId="0" fontId="38" fillId="3" borderId="1" xfId="0" applyFont="1" applyFill="1" applyBorder="1" applyAlignment="1">
      <alignment horizontal="center"/>
    </xf>
    <xf numFmtId="0" fontId="49" fillId="0" borderId="16" xfId="1" applyFont="1" applyBorder="1" applyAlignment="1" applyProtection="1">
      <alignment horizontal="left" vertical="top" wrapText="1"/>
    </xf>
    <xf numFmtId="0" fontId="50" fillId="0" borderId="16" xfId="0" applyFont="1" applyBorder="1" applyAlignment="1">
      <alignment horizontal="center" vertical="center" wrapText="1"/>
    </xf>
    <xf numFmtId="0" fontId="50" fillId="0" borderId="16" xfId="0" applyFont="1" applyBorder="1" applyAlignment="1">
      <alignment horizontal="center"/>
    </xf>
    <xf numFmtId="0" fontId="48" fillId="0" borderId="6" xfId="0" applyFont="1" applyBorder="1" applyAlignment="1">
      <alignment horizontal="left"/>
    </xf>
    <xf numFmtId="0" fontId="48" fillId="0" borderId="6" xfId="0" applyFont="1" applyBorder="1" applyAlignment="1">
      <alignment horizontal="center"/>
    </xf>
    <xf numFmtId="0" fontId="50" fillId="0" borderId="6" xfId="0" applyFont="1" applyBorder="1" applyAlignment="1">
      <alignment horizontal="center" vertical="center" wrapText="1"/>
    </xf>
    <xf numFmtId="0" fontId="50" fillId="0" borderId="6" xfId="0" applyFont="1" applyBorder="1" applyAlignment="1">
      <alignment horizontal="center"/>
    </xf>
    <xf numFmtId="0" fontId="50" fillId="0" borderId="7" xfId="0" applyFont="1" applyBorder="1" applyAlignment="1">
      <alignment horizontal="center"/>
    </xf>
    <xf numFmtId="0" fontId="48" fillId="0" borderId="1" xfId="0" applyFont="1" applyBorder="1" applyAlignment="1">
      <alignment horizontal="center"/>
    </xf>
    <xf numFmtId="0" fontId="50" fillId="0" borderId="9" xfId="0" applyFont="1" applyBorder="1" applyAlignment="1">
      <alignment horizontal="center"/>
    </xf>
    <xf numFmtId="0" fontId="48" fillId="0" borderId="11" xfId="0" applyFont="1" applyBorder="1" applyAlignment="1">
      <alignment horizontal="left"/>
    </xf>
    <xf numFmtId="0" fontId="48" fillId="0" borderId="11" xfId="0" applyFont="1" applyBorder="1" applyAlignment="1">
      <alignment horizontal="center"/>
    </xf>
    <xf numFmtId="0" fontId="50" fillId="0" borderId="11" xfId="0" applyFont="1" applyBorder="1" applyAlignment="1">
      <alignment horizontal="center" vertical="center" wrapText="1"/>
    </xf>
    <xf numFmtId="0" fontId="50" fillId="0" borderId="11" xfId="0" applyFont="1" applyBorder="1" applyAlignment="1">
      <alignment horizontal="center"/>
    </xf>
    <xf numFmtId="0" fontId="50" fillId="0" borderId="12" xfId="0" applyFont="1" applyBorder="1" applyAlignment="1">
      <alignment horizontal="center"/>
    </xf>
    <xf numFmtId="0" fontId="48" fillId="0" borderId="18" xfId="0" applyFont="1" applyBorder="1" applyAlignment="1">
      <alignment horizontal="left"/>
    </xf>
    <xf numFmtId="0" fontId="48" fillId="0" borderId="18" xfId="0" applyFont="1" applyBorder="1" applyAlignment="1">
      <alignment horizontal="center"/>
    </xf>
    <xf numFmtId="0" fontId="50" fillId="0" borderId="18" xfId="0" applyFont="1" applyBorder="1" applyAlignment="1">
      <alignment horizontal="center" vertical="center" wrapText="1"/>
    </xf>
    <xf numFmtId="0" fontId="50" fillId="0" borderId="18" xfId="0" applyFont="1" applyBorder="1" applyAlignment="1">
      <alignment horizontal="center"/>
    </xf>
    <xf numFmtId="0" fontId="49" fillId="0" borderId="1" xfId="1" applyFont="1" applyBorder="1" applyAlignment="1" applyProtection="1">
      <alignment horizontal="left"/>
    </xf>
    <xf numFmtId="0" fontId="48" fillId="0" borderId="16" xfId="0" applyFont="1" applyBorder="1" applyAlignment="1">
      <alignment horizontal="center"/>
    </xf>
    <xf numFmtId="0" fontId="50" fillId="0" borderId="1" xfId="0" applyFont="1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50" fillId="0" borderId="6" xfId="0" applyFont="1" applyBorder="1" applyAlignment="1">
      <alignment horizontal="center" vertical="center" wrapText="1"/>
    </xf>
    <xf numFmtId="0" fontId="23" fillId="14" borderId="1" xfId="0" applyFont="1" applyFill="1" applyBorder="1" applyAlignment="1">
      <alignment horizontal="left" vertical="center" wrapText="1"/>
    </xf>
    <xf numFmtId="0" fontId="23" fillId="14" borderId="1" xfId="0" applyFont="1" applyFill="1" applyBorder="1" applyAlignment="1">
      <alignment vertical="center" wrapText="1"/>
    </xf>
    <xf numFmtId="0" fontId="23" fillId="14" borderId="18" xfId="0" applyFont="1" applyFill="1" applyBorder="1" applyAlignment="1">
      <alignment horizontal="left" vertical="center" wrapText="1"/>
    </xf>
    <xf numFmtId="0" fontId="23" fillId="14" borderId="1" xfId="0" applyFont="1" applyFill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50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10" borderId="16" xfId="0" applyFill="1" applyBorder="1" applyAlignment="1">
      <alignment wrapText="1"/>
    </xf>
    <xf numFmtId="0" fontId="31" fillId="0" borderId="5" xfId="0" applyFont="1" applyBorder="1" applyAlignment="1">
      <alignment horizontal="center" vertical="center" wrapText="1" readingOrder="2"/>
    </xf>
    <xf numFmtId="0" fontId="0" fillId="0" borderId="6" xfId="0" applyBorder="1" applyAlignment="1">
      <alignment vertical="center"/>
    </xf>
    <xf numFmtId="0" fontId="50" fillId="31" borderId="1" xfId="0" applyFont="1" applyFill="1" applyBorder="1" applyAlignment="1">
      <alignment horizontal="center"/>
    </xf>
    <xf numFmtId="0" fontId="29" fillId="18" borderId="0" xfId="0" applyFont="1" applyFill="1" applyBorder="1" applyAlignment="1">
      <alignment horizontal="center" vertical="top" wrapText="1"/>
    </xf>
    <xf numFmtId="0" fontId="50" fillId="2" borderId="1" xfId="0" applyFont="1" applyFill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29" fillId="32" borderId="0" xfId="0" applyFont="1" applyFill="1" applyBorder="1" applyAlignment="1">
      <alignment horizontal="center" vertical="top" wrapText="1"/>
    </xf>
    <xf numFmtId="0" fontId="29" fillId="15" borderId="0" xfId="0" applyFont="1" applyFill="1" applyBorder="1" applyAlignment="1">
      <alignment horizontal="center" vertical="top" wrapText="1"/>
    </xf>
    <xf numFmtId="49" fontId="0" fillId="0" borderId="0" xfId="0" applyNumberFormat="1"/>
    <xf numFmtId="49" fontId="0" fillId="0" borderId="0" xfId="0" applyNumberFormat="1" applyAlignment="1">
      <alignment vertical="center"/>
    </xf>
    <xf numFmtId="0" fontId="0" fillId="0" borderId="0" xfId="0" applyNumberFormat="1"/>
    <xf numFmtId="0" fontId="51" fillId="0" borderId="0" xfId="0" applyFont="1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51" fillId="0" borderId="0" xfId="0" applyFont="1"/>
    <xf numFmtId="0" fontId="51" fillId="0" borderId="0" xfId="0" applyFont="1" applyAlignment="1">
      <alignment vertical="center"/>
    </xf>
    <xf numFmtId="0" fontId="51" fillId="0" borderId="0" xfId="0" applyFont="1" applyAlignment="1">
      <alignment horizontal="right" vertical="center"/>
    </xf>
    <xf numFmtId="0" fontId="53" fillId="0" borderId="0" xfId="0" applyFont="1" applyAlignment="1">
      <alignment vertical="center"/>
    </xf>
    <xf numFmtId="0" fontId="53" fillId="0" borderId="0" xfId="0" applyFont="1"/>
    <xf numFmtId="0" fontId="53" fillId="0" borderId="0" xfId="0" applyFont="1" applyAlignment="1">
      <alignment horizontal="center" vertical="center"/>
    </xf>
    <xf numFmtId="0" fontId="51" fillId="0" borderId="24" xfId="0" applyFont="1" applyBorder="1" applyAlignment="1">
      <alignment horizontal="right" vertical="center"/>
    </xf>
    <xf numFmtId="0" fontId="51" fillId="0" borderId="20" xfId="0" applyFont="1" applyBorder="1" applyAlignment="1">
      <alignment horizontal="center" vertical="center"/>
    </xf>
    <xf numFmtId="0" fontId="51" fillId="0" borderId="63" xfId="0" applyFont="1" applyFill="1" applyBorder="1" applyAlignment="1">
      <alignment horizontal="left" wrapText="1"/>
    </xf>
    <xf numFmtId="0" fontId="51" fillId="0" borderId="64" xfId="0" applyFont="1" applyFill="1" applyBorder="1" applyAlignment="1">
      <alignment horizontal="left" wrapText="1"/>
    </xf>
    <xf numFmtId="0" fontId="51" fillId="0" borderId="64" xfId="0" applyFont="1" applyFill="1" applyBorder="1" applyAlignment="1">
      <alignment horizontal="center" vertical="center" wrapText="1"/>
    </xf>
    <xf numFmtId="0" fontId="51" fillId="0" borderId="64" xfId="0" applyFont="1" applyFill="1" applyBorder="1" applyAlignment="1">
      <alignment horizontal="center" vertical="center"/>
    </xf>
    <xf numFmtId="0" fontId="51" fillId="0" borderId="64" xfId="0" applyFont="1" applyFill="1" applyBorder="1" applyAlignment="1">
      <alignment horizontal="center"/>
    </xf>
    <xf numFmtId="0" fontId="51" fillId="0" borderId="65" xfId="0" applyFont="1" applyBorder="1"/>
    <xf numFmtId="0" fontId="51" fillId="35" borderId="64" xfId="0" applyFont="1" applyFill="1" applyBorder="1" applyAlignment="1">
      <alignment horizontal="center"/>
    </xf>
    <xf numFmtId="0" fontId="51" fillId="0" borderId="64" xfId="0" applyFont="1" applyFill="1" applyBorder="1" applyAlignment="1">
      <alignment horizontal="center" wrapText="1"/>
    </xf>
    <xf numFmtId="0" fontId="51" fillId="0" borderId="63" xfId="0" applyFont="1" applyFill="1" applyBorder="1" applyAlignment="1">
      <alignment horizontal="left" vertical="center" wrapText="1"/>
    </xf>
    <xf numFmtId="0" fontId="51" fillId="0" borderId="63" xfId="0" applyFont="1" applyFill="1" applyBorder="1" applyAlignment="1">
      <alignment vertical="center" wrapText="1"/>
    </xf>
    <xf numFmtId="0" fontId="51" fillId="0" borderId="64" xfId="0" applyFont="1" applyFill="1" applyBorder="1" applyAlignment="1">
      <alignment vertical="center" wrapText="1"/>
    </xf>
    <xf numFmtId="0" fontId="51" fillId="0" borderId="63" xfId="0" applyFont="1" applyBorder="1" applyAlignment="1">
      <alignment vertical="center" wrapText="1"/>
    </xf>
    <xf numFmtId="0" fontId="51" fillId="0" borderId="64" xfId="0" applyFont="1" applyBorder="1" applyAlignment="1">
      <alignment vertical="center" wrapText="1"/>
    </xf>
    <xf numFmtId="0" fontId="51" fillId="0" borderId="64" xfId="0" applyFont="1" applyBorder="1" applyAlignment="1">
      <alignment horizontal="center" vertical="center" wrapText="1"/>
    </xf>
    <xf numFmtId="0" fontId="51" fillId="0" borderId="64" xfId="0" applyFont="1" applyBorder="1"/>
    <xf numFmtId="0" fontId="51" fillId="0" borderId="66" xfId="0" applyFont="1" applyBorder="1" applyAlignment="1">
      <alignment horizontal="center" vertical="center" wrapText="1"/>
    </xf>
    <xf numFmtId="0" fontId="51" fillId="0" borderId="67" xfId="0" applyFont="1" applyBorder="1" applyAlignment="1">
      <alignment horizontal="center" vertical="center" wrapText="1"/>
    </xf>
    <xf numFmtId="0" fontId="51" fillId="0" borderId="67" xfId="0" applyFont="1" applyFill="1" applyBorder="1" applyAlignment="1">
      <alignment horizontal="center" vertical="center"/>
    </xf>
    <xf numFmtId="0" fontId="51" fillId="0" borderId="67" xfId="0" applyFont="1" applyBorder="1"/>
    <xf numFmtId="0" fontId="51" fillId="0" borderId="68" xfId="0" applyFont="1" applyBorder="1"/>
    <xf numFmtId="0" fontId="51" fillId="0" borderId="70" xfId="0" applyFont="1" applyFill="1" applyBorder="1" applyAlignment="1">
      <alignment horizontal="center" vertical="center" wrapText="1"/>
    </xf>
    <xf numFmtId="0" fontId="51" fillId="0" borderId="70" xfId="0" applyFont="1" applyFill="1" applyBorder="1" applyAlignment="1">
      <alignment horizontal="left" wrapText="1"/>
    </xf>
    <xf numFmtId="0" fontId="51" fillId="0" borderId="70" xfId="0" applyFont="1" applyFill="1" applyBorder="1" applyAlignment="1">
      <alignment vertical="center" wrapText="1"/>
    </xf>
    <xf numFmtId="0" fontId="51" fillId="0" borderId="70" xfId="0" applyFont="1" applyBorder="1" applyAlignment="1">
      <alignment vertical="center" wrapText="1"/>
    </xf>
    <xf numFmtId="0" fontId="51" fillId="0" borderId="71" xfId="0" applyFont="1" applyBorder="1" applyAlignment="1">
      <alignment horizontal="center" vertical="center" wrapText="1"/>
    </xf>
    <xf numFmtId="0" fontId="51" fillId="0" borderId="73" xfId="0" applyFont="1" applyFill="1" applyBorder="1" applyAlignment="1">
      <alignment horizontal="center"/>
    </xf>
    <xf numFmtId="0" fontId="51" fillId="35" borderId="73" xfId="0" applyFont="1" applyFill="1" applyBorder="1" applyAlignment="1">
      <alignment horizontal="center"/>
    </xf>
    <xf numFmtId="0" fontId="51" fillId="0" borderId="73" xfId="0" applyFont="1" applyFill="1" applyBorder="1" applyAlignment="1">
      <alignment horizontal="center" vertical="center"/>
    </xf>
    <xf numFmtId="0" fontId="51" fillId="0" borderId="73" xfId="0" applyFont="1" applyBorder="1"/>
    <xf numFmtId="0" fontId="51" fillId="0" borderId="74" xfId="0" applyFont="1" applyBorder="1"/>
    <xf numFmtId="0" fontId="51" fillId="0" borderId="75" xfId="0" applyFont="1" applyBorder="1" applyAlignment="1">
      <alignment horizontal="center" vertical="center"/>
    </xf>
    <xf numFmtId="0" fontId="51" fillId="14" borderId="76" xfId="0" applyFont="1" applyFill="1" applyBorder="1" applyAlignment="1">
      <alignment horizontal="center" vertical="center"/>
    </xf>
    <xf numFmtId="0" fontId="51" fillId="5" borderId="76" xfId="0" applyFont="1" applyFill="1" applyBorder="1" applyAlignment="1">
      <alignment horizontal="center" vertical="center"/>
    </xf>
    <xf numFmtId="9" fontId="51" fillId="5" borderId="76" xfId="0" applyNumberFormat="1" applyFont="1" applyFill="1" applyBorder="1" applyAlignment="1">
      <alignment horizontal="center" vertical="center"/>
    </xf>
    <xf numFmtId="0" fontId="51" fillId="0" borderId="77" xfId="0" applyFont="1" applyFill="1" applyBorder="1" applyAlignment="1">
      <alignment horizontal="center" vertical="center"/>
    </xf>
    <xf numFmtId="0" fontId="51" fillId="0" borderId="70" xfId="0" applyFont="1" applyFill="1" applyBorder="1" applyAlignment="1">
      <alignment horizontal="center"/>
    </xf>
    <xf numFmtId="0" fontId="51" fillId="35" borderId="70" xfId="0" applyFont="1" applyFill="1" applyBorder="1" applyAlignment="1">
      <alignment horizontal="center"/>
    </xf>
    <xf numFmtId="0" fontId="51" fillId="0" borderId="70" xfId="0" applyFont="1" applyFill="1" applyBorder="1" applyAlignment="1">
      <alignment horizontal="center" vertical="center"/>
    </xf>
    <xf numFmtId="0" fontId="51" fillId="0" borderId="70" xfId="0" applyFont="1" applyBorder="1"/>
    <xf numFmtId="0" fontId="51" fillId="0" borderId="71" xfId="0" applyFont="1" applyBorder="1"/>
    <xf numFmtId="0" fontId="51" fillId="0" borderId="74" xfId="0" applyFont="1" applyFill="1" applyBorder="1" applyAlignment="1">
      <alignment horizontal="center" vertical="center"/>
    </xf>
    <xf numFmtId="0" fontId="51" fillId="0" borderId="76" xfId="0" applyFont="1" applyFill="1" applyBorder="1" applyAlignment="1">
      <alignment horizontal="center"/>
    </xf>
    <xf numFmtId="0" fontId="53" fillId="0" borderId="76" xfId="0" applyFont="1" applyFill="1" applyBorder="1" applyAlignment="1">
      <alignment horizontal="center" vertical="center"/>
    </xf>
    <xf numFmtId="0" fontId="52" fillId="0" borderId="76" xfId="0" applyFont="1" applyFill="1" applyBorder="1" applyAlignment="1">
      <alignment horizontal="center" vertical="center"/>
    </xf>
    <xf numFmtId="0" fontId="51" fillId="0" borderId="79" xfId="0" applyFont="1" applyFill="1" applyBorder="1" applyAlignment="1">
      <alignment horizontal="center" vertical="center"/>
    </xf>
    <xf numFmtId="0" fontId="51" fillId="0" borderId="80" xfId="0" applyFont="1" applyFill="1" applyBorder="1" applyAlignment="1">
      <alignment horizontal="center" vertical="center"/>
    </xf>
    <xf numFmtId="11" fontId="51" fillId="0" borderId="73" xfId="0" applyNumberFormat="1" applyFont="1" applyFill="1" applyBorder="1" applyAlignment="1">
      <alignment horizontal="center" vertical="center"/>
    </xf>
    <xf numFmtId="0" fontId="51" fillId="0" borderId="83" xfId="0" applyFont="1" applyFill="1" applyBorder="1" applyAlignment="1">
      <alignment horizontal="center" vertical="center"/>
    </xf>
    <xf numFmtId="0" fontId="51" fillId="0" borderId="84" xfId="0" applyFont="1" applyFill="1" applyBorder="1" applyAlignment="1">
      <alignment horizontal="center" vertical="center"/>
    </xf>
    <xf numFmtId="0" fontId="51" fillId="0" borderId="86" xfId="0" applyFont="1" applyFill="1" applyBorder="1" applyAlignment="1">
      <alignment horizontal="center" vertical="center"/>
    </xf>
    <xf numFmtId="0" fontId="53" fillId="0" borderId="0" xfId="0" applyFont="1" applyFill="1" applyAlignment="1">
      <alignment vertical="center"/>
    </xf>
    <xf numFmtId="0" fontId="53" fillId="0" borderId="0" xfId="0" applyFont="1" applyFill="1" applyAlignment="1">
      <alignment horizontal="center" vertical="center"/>
    </xf>
    <xf numFmtId="0" fontId="51" fillId="0" borderId="96" xfId="0" applyFont="1" applyBorder="1" applyAlignment="1">
      <alignment horizontal="center"/>
    </xf>
    <xf numFmtId="0" fontId="51" fillId="0" borderId="97" xfId="0" applyFont="1" applyBorder="1" applyAlignment="1">
      <alignment horizontal="center"/>
    </xf>
    <xf numFmtId="0" fontId="50" fillId="0" borderId="1" xfId="0" applyFont="1" applyBorder="1" applyAlignment="1">
      <alignment vertical="center" wrapText="1"/>
    </xf>
    <xf numFmtId="0" fontId="50" fillId="0" borderId="11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top" wrapText="1"/>
    </xf>
    <xf numFmtId="0" fontId="55" fillId="0" borderId="0" xfId="2">
      <alignment vertical="center"/>
    </xf>
    <xf numFmtId="0" fontId="55" fillId="0" borderId="0" xfId="3" applyAlignment="1">
      <alignment horizontal="center"/>
    </xf>
    <xf numFmtId="0" fontId="56" fillId="0" borderId="0" xfId="4" applyAlignment="1">
      <alignment horizontal="center"/>
    </xf>
    <xf numFmtId="0" fontId="56" fillId="0" borderId="0" xfId="4">
      <alignment horizontal="center" vertical="center"/>
    </xf>
    <xf numFmtId="0" fontId="58" fillId="36" borderId="98" xfId="6">
      <alignment horizontal="left" vertical="center"/>
    </xf>
    <xf numFmtId="1" fontId="59" fillId="36" borderId="98" xfId="7">
      <alignment horizontal="center" vertical="center"/>
    </xf>
    <xf numFmtId="0" fontId="0" fillId="37" borderId="99" xfId="8" applyFont="1" applyAlignment="1">
      <alignment horizontal="center"/>
    </xf>
    <xf numFmtId="0" fontId="0" fillId="38" borderId="102" xfId="10" applyFont="1" applyAlignment="1">
      <alignment horizontal="center"/>
    </xf>
    <xf numFmtId="0" fontId="0" fillId="39" borderId="102" xfId="11" applyFont="1" applyAlignment="1">
      <alignment horizontal="center"/>
    </xf>
    <xf numFmtId="0" fontId="0" fillId="40" borderId="102" xfId="12" applyFont="1" applyAlignment="1">
      <alignment horizontal="center"/>
    </xf>
    <xf numFmtId="0" fontId="0" fillId="41" borderId="102" xfId="13" applyFont="1" applyAlignment="1">
      <alignment horizontal="center"/>
    </xf>
    <xf numFmtId="0" fontId="62" fillId="0" borderId="0" xfId="16">
      <alignment horizontal="left"/>
    </xf>
    <xf numFmtId="0" fontId="62" fillId="0" borderId="0" xfId="17" applyAlignment="1">
      <alignment horizontal="center" wrapText="1"/>
    </xf>
    <xf numFmtId="0" fontId="56" fillId="0" borderId="0" xfId="4" applyAlignment="1">
      <alignment horizontal="center" wrapText="1"/>
    </xf>
    <xf numFmtId="0" fontId="56" fillId="0" borderId="0" xfId="4" applyAlignment="1">
      <alignment vertical="center" wrapText="1"/>
    </xf>
    <xf numFmtId="3" fontId="62" fillId="0" borderId="104" xfId="18">
      <alignment horizontal="center"/>
    </xf>
    <xf numFmtId="0" fontId="64" fillId="0" borderId="0" xfId="19" applyFont="1">
      <alignment horizontal="left" wrapText="1"/>
    </xf>
    <xf numFmtId="0" fontId="65" fillId="0" borderId="0" xfId="4" applyFont="1" applyAlignment="1">
      <alignment horizontal="center"/>
    </xf>
    <xf numFmtId="9" fontId="67" fillId="0" borderId="0" xfId="20" applyFont="1">
      <alignment horizontal="center" vertical="center"/>
    </xf>
    <xf numFmtId="0" fontId="65" fillId="0" borderId="0" xfId="4" quotePrefix="1" applyFont="1" applyAlignment="1">
      <alignment horizontal="center"/>
    </xf>
    <xf numFmtId="0" fontId="63" fillId="0" borderId="0" xfId="19">
      <alignment horizontal="left" wrapText="1"/>
    </xf>
    <xf numFmtId="9" fontId="66" fillId="0" borderId="0" xfId="20">
      <alignment horizontal="center" vertical="center"/>
    </xf>
    <xf numFmtId="0" fontId="68" fillId="24" borderId="54" xfId="0" applyFont="1" applyFill="1" applyBorder="1" applyAlignment="1">
      <alignment horizontal="center" vertical="center" wrapText="1"/>
    </xf>
    <xf numFmtId="0" fontId="68" fillId="24" borderId="55" xfId="0" applyFont="1" applyFill="1" applyBorder="1" applyAlignment="1">
      <alignment horizontal="left" vertical="center"/>
    </xf>
    <xf numFmtId="0" fontId="69" fillId="2" borderId="85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5" fillId="12" borderId="16" xfId="0" applyFont="1" applyFill="1" applyBorder="1" applyAlignment="1">
      <alignment horizontal="center" wrapText="1"/>
    </xf>
    <xf numFmtId="0" fontId="5" fillId="12" borderId="17" xfId="0" applyFont="1" applyFill="1" applyBorder="1" applyAlignment="1">
      <alignment horizontal="center" wrapText="1"/>
    </xf>
    <xf numFmtId="0" fontId="5" fillId="12" borderId="18" xfId="0" applyFont="1" applyFill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12" borderId="16" xfId="0" applyFont="1" applyFill="1" applyBorder="1" applyAlignment="1">
      <alignment horizontal="center" vertical="center" wrapText="1"/>
    </xf>
    <xf numFmtId="0" fontId="6" fillId="12" borderId="17" xfId="0" applyFont="1" applyFill="1" applyBorder="1" applyAlignment="1">
      <alignment horizontal="center" vertical="center" wrapText="1"/>
    </xf>
    <xf numFmtId="0" fontId="6" fillId="12" borderId="18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 wrapText="1"/>
    </xf>
    <xf numFmtId="0" fontId="5" fillId="8" borderId="18" xfId="0" applyFont="1" applyFill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center" vertical="center" wrapText="1"/>
    </xf>
    <xf numFmtId="0" fontId="6" fillId="10" borderId="24" xfId="0" applyFont="1" applyFill="1" applyBorder="1" applyAlignment="1">
      <alignment horizontal="center" vertical="center" wrapText="1"/>
    </xf>
    <xf numFmtId="0" fontId="6" fillId="10" borderId="25" xfId="0" applyFont="1" applyFill="1" applyBorder="1" applyAlignment="1">
      <alignment horizontal="center" vertical="center" wrapText="1"/>
    </xf>
    <xf numFmtId="0" fontId="6" fillId="10" borderId="26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center" vertical="center" wrapText="1"/>
    </xf>
    <xf numFmtId="0" fontId="6" fillId="11" borderId="8" xfId="0" applyFont="1" applyFill="1" applyBorder="1" applyAlignment="1">
      <alignment horizontal="center" vertical="center" wrapText="1"/>
    </xf>
    <xf numFmtId="0" fontId="6" fillId="11" borderId="34" xfId="0" applyFont="1" applyFill="1" applyBorder="1" applyAlignment="1">
      <alignment horizontal="center" vertical="center" wrapText="1"/>
    </xf>
    <xf numFmtId="0" fontId="5" fillId="9" borderId="19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0" fontId="5" fillId="9" borderId="16" xfId="0" applyFont="1" applyFill="1" applyBorder="1" applyAlignment="1">
      <alignment horizontal="center" vertical="center" wrapText="1"/>
    </xf>
    <xf numFmtId="0" fontId="5" fillId="9" borderId="22" xfId="0" applyFont="1" applyFill="1" applyBorder="1" applyAlignment="1">
      <alignment horizontal="center" vertical="center" wrapText="1"/>
    </xf>
    <xf numFmtId="0" fontId="5" fillId="11" borderId="16" xfId="0" applyFont="1" applyFill="1" applyBorder="1" applyAlignment="1">
      <alignment horizontal="center" wrapText="1"/>
    </xf>
    <xf numFmtId="0" fontId="5" fillId="11" borderId="17" xfId="0" applyFont="1" applyFill="1" applyBorder="1" applyAlignment="1">
      <alignment horizontal="center" wrapText="1"/>
    </xf>
    <xf numFmtId="0" fontId="5" fillId="11" borderId="19" xfId="0" applyFont="1" applyFill="1" applyBorder="1" applyAlignment="1">
      <alignment horizontal="center" wrapText="1"/>
    </xf>
    <xf numFmtId="0" fontId="5" fillId="11" borderId="18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165" fontId="28" fillId="0" borderId="24" xfId="0" applyNumberFormat="1" applyFont="1" applyBorder="1" applyAlignment="1">
      <alignment horizontal="center" vertical="center"/>
    </xf>
    <xf numFmtId="165" fontId="28" fillId="0" borderId="25" xfId="0" applyNumberFormat="1" applyFont="1" applyBorder="1" applyAlignment="1">
      <alignment horizontal="center" vertical="center"/>
    </xf>
    <xf numFmtId="165" fontId="28" fillId="0" borderId="26" xfId="0" applyNumberFormat="1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165" fontId="28" fillId="0" borderId="5" xfId="0" applyNumberFormat="1" applyFont="1" applyBorder="1" applyAlignment="1">
      <alignment horizontal="center" vertical="center"/>
    </xf>
    <xf numFmtId="165" fontId="28" fillId="0" borderId="8" xfId="0" applyNumberFormat="1" applyFont="1" applyBorder="1" applyAlignment="1">
      <alignment horizontal="center" vertical="center"/>
    </xf>
    <xf numFmtId="165" fontId="28" fillId="0" borderId="10" xfId="0" applyNumberFormat="1" applyFont="1" applyBorder="1" applyAlignment="1">
      <alignment horizontal="center" vertical="center"/>
    </xf>
    <xf numFmtId="0" fontId="50" fillId="0" borderId="6" xfId="0" applyFont="1" applyBorder="1" applyAlignment="1">
      <alignment horizontal="center" vertical="center" wrapText="1"/>
    </xf>
    <xf numFmtId="165" fontId="28" fillId="0" borderId="18" xfId="0" applyNumberFormat="1" applyFont="1" applyBorder="1" applyAlignment="1">
      <alignment horizontal="center" vertical="center"/>
    </xf>
    <xf numFmtId="165" fontId="28" fillId="0" borderId="1" xfId="0" applyNumberFormat="1" applyFont="1" applyBorder="1" applyAlignment="1">
      <alignment horizontal="center" vertical="center"/>
    </xf>
    <xf numFmtId="165" fontId="28" fillId="0" borderId="16" xfId="0" applyNumberFormat="1" applyFont="1" applyBorder="1" applyAlignment="1">
      <alignment horizontal="center" vertical="center"/>
    </xf>
    <xf numFmtId="0" fontId="50" fillId="0" borderId="18" xfId="0" applyFont="1" applyBorder="1" applyAlignment="1">
      <alignment horizontal="center" vertical="center" wrapText="1"/>
    </xf>
    <xf numFmtId="0" fontId="50" fillId="0" borderId="16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31" fillId="0" borderId="8" xfId="0" applyFont="1" applyBorder="1" applyAlignment="1">
      <alignment horizontal="center" wrapText="1" readingOrder="2"/>
    </xf>
    <xf numFmtId="0" fontId="31" fillId="0" borderId="10" xfId="0" applyFont="1" applyBorder="1" applyAlignment="1">
      <alignment horizontal="center" wrapText="1" readingOrder="2"/>
    </xf>
    <xf numFmtId="0" fontId="32" fillId="0" borderId="6" xfId="0" applyFont="1" applyBorder="1" applyAlignment="1">
      <alignment horizontal="center" vertical="center" wrapText="1" readingOrder="2"/>
    </xf>
    <xf numFmtId="0" fontId="34" fillId="0" borderId="1" xfId="0" applyFont="1" applyBorder="1" applyAlignment="1">
      <alignment horizontal="center" wrapText="1" readingOrder="2"/>
    </xf>
    <xf numFmtId="0" fontId="34" fillId="0" borderId="11" xfId="0" applyFont="1" applyBorder="1" applyAlignment="1">
      <alignment horizontal="center" wrapText="1" readingOrder="2"/>
    </xf>
    <xf numFmtId="0" fontId="52" fillId="19" borderId="75" xfId="0" applyFont="1" applyFill="1" applyBorder="1" applyAlignment="1">
      <alignment horizontal="center" vertical="center"/>
    </xf>
    <xf numFmtId="0" fontId="52" fillId="19" borderId="76" xfId="0" applyFont="1" applyFill="1" applyBorder="1" applyAlignment="1">
      <alignment horizontal="center" vertical="center"/>
    </xf>
    <xf numFmtId="0" fontId="53" fillId="7" borderId="81" xfId="0" applyFont="1" applyFill="1" applyBorder="1" applyAlignment="1">
      <alignment horizontal="center" vertical="center"/>
    </xf>
    <xf numFmtId="0" fontId="53" fillId="7" borderId="83" xfId="0" applyFont="1" applyFill="1" applyBorder="1" applyAlignment="1">
      <alignment horizontal="center" vertical="center"/>
    </xf>
    <xf numFmtId="0" fontId="53" fillId="7" borderId="61" xfId="0" applyFont="1" applyFill="1" applyBorder="1" applyAlignment="1">
      <alignment horizontal="center" vertical="center"/>
    </xf>
    <xf numFmtId="0" fontId="53" fillId="7" borderId="64" xfId="0" applyFont="1" applyFill="1" applyBorder="1" applyAlignment="1">
      <alignment horizontal="center" vertical="center"/>
    </xf>
    <xf numFmtId="0" fontId="53" fillId="0" borderId="72" xfId="0" applyFont="1" applyFill="1" applyBorder="1" applyAlignment="1">
      <alignment horizontal="center" vertical="center"/>
    </xf>
    <xf numFmtId="0" fontId="53" fillId="0" borderId="73" xfId="0" applyFont="1" applyFill="1" applyBorder="1" applyAlignment="1">
      <alignment horizontal="center" vertical="center"/>
    </xf>
    <xf numFmtId="0" fontId="53" fillId="0" borderId="62" xfId="0" applyFont="1" applyFill="1" applyBorder="1" applyAlignment="1">
      <alignment horizontal="center" vertical="center"/>
    </xf>
    <xf numFmtId="0" fontId="53" fillId="0" borderId="65" xfId="0" applyFont="1" applyFill="1" applyBorder="1" applyAlignment="1">
      <alignment horizontal="center" vertical="center"/>
    </xf>
    <xf numFmtId="0" fontId="53" fillId="7" borderId="82" xfId="0" applyFont="1" applyFill="1" applyBorder="1" applyAlignment="1">
      <alignment horizontal="center" vertical="center" wrapText="1"/>
    </xf>
    <xf numFmtId="0" fontId="53" fillId="7" borderId="84" xfId="0" applyFont="1" applyFill="1" applyBorder="1" applyAlignment="1">
      <alignment horizontal="center" vertical="center" wrapText="1"/>
    </xf>
    <xf numFmtId="0" fontId="54" fillId="16" borderId="87" xfId="0" applyFont="1" applyFill="1" applyBorder="1" applyAlignment="1">
      <alignment horizontal="center" vertical="center"/>
    </xf>
    <xf numFmtId="0" fontId="54" fillId="16" borderId="88" xfId="0" applyFont="1" applyFill="1" applyBorder="1" applyAlignment="1">
      <alignment horizontal="center" vertical="center"/>
    </xf>
    <xf numFmtId="0" fontId="54" fillId="16" borderId="89" xfId="0" applyFont="1" applyFill="1" applyBorder="1" applyAlignment="1">
      <alignment horizontal="center" vertical="center"/>
    </xf>
    <xf numFmtId="0" fontId="51" fillId="12" borderId="90" xfId="0" applyFont="1" applyFill="1" applyBorder="1" applyAlignment="1">
      <alignment horizontal="center" vertical="center" wrapText="1"/>
    </xf>
    <xf numFmtId="0" fontId="51" fillId="12" borderId="91" xfId="0" applyFont="1" applyFill="1" applyBorder="1" applyAlignment="1">
      <alignment horizontal="center" vertical="center" wrapText="1"/>
    </xf>
    <xf numFmtId="0" fontId="51" fillId="12" borderId="92" xfId="0" applyFont="1" applyFill="1" applyBorder="1" applyAlignment="1">
      <alignment horizontal="center" vertical="center"/>
    </xf>
    <xf numFmtId="0" fontId="51" fillId="12" borderId="93" xfId="0" applyFont="1" applyFill="1" applyBorder="1" applyAlignment="1">
      <alignment horizontal="center" vertical="center"/>
    </xf>
    <xf numFmtId="0" fontId="51" fillId="12" borderId="92" xfId="0" applyFont="1" applyFill="1" applyBorder="1" applyAlignment="1">
      <alignment horizontal="center" vertical="center" wrapText="1"/>
    </xf>
    <xf numFmtId="0" fontId="51" fillId="12" borderId="93" xfId="0" applyFont="1" applyFill="1" applyBorder="1" applyAlignment="1">
      <alignment horizontal="center" vertical="center" wrapText="1"/>
    </xf>
    <xf numFmtId="0" fontId="51" fillId="12" borderId="94" xfId="0" applyFont="1" applyFill="1" applyBorder="1" applyAlignment="1">
      <alignment horizontal="center" vertical="center" wrapText="1"/>
    </xf>
    <xf numFmtId="0" fontId="51" fillId="12" borderId="95" xfId="0" applyFont="1" applyFill="1" applyBorder="1" applyAlignment="1">
      <alignment horizontal="center" vertical="center" wrapText="1"/>
    </xf>
    <xf numFmtId="0" fontId="53" fillId="21" borderId="78" xfId="0" applyFont="1" applyFill="1" applyBorder="1" applyAlignment="1">
      <alignment horizontal="center" vertical="center"/>
    </xf>
    <xf numFmtId="0" fontId="53" fillId="21" borderId="79" xfId="0" applyFont="1" applyFill="1" applyBorder="1" applyAlignment="1">
      <alignment horizontal="center" vertical="center"/>
    </xf>
    <xf numFmtId="0" fontId="51" fillId="18" borderId="72" xfId="0" applyFont="1" applyFill="1" applyBorder="1" applyAlignment="1">
      <alignment horizontal="center" vertical="center" wrapText="1"/>
    </xf>
    <xf numFmtId="0" fontId="51" fillId="18" borderId="73" xfId="0" applyFont="1" applyFill="1" applyBorder="1" applyAlignment="1">
      <alignment horizontal="center" vertical="center" wrapText="1"/>
    </xf>
    <xf numFmtId="0" fontId="51" fillId="18" borderId="61" xfId="0" applyFont="1" applyFill="1" applyBorder="1" applyAlignment="1">
      <alignment horizontal="center" vertical="center" wrapText="1"/>
    </xf>
    <xf numFmtId="0" fontId="51" fillId="18" borderId="64" xfId="0" applyFont="1" applyFill="1" applyBorder="1" applyAlignment="1">
      <alignment horizontal="center" vertical="center" wrapText="1"/>
    </xf>
    <xf numFmtId="0" fontId="51" fillId="18" borderId="69" xfId="0" applyFont="1" applyFill="1" applyBorder="1" applyAlignment="1">
      <alignment horizontal="center" vertical="center" wrapText="1"/>
    </xf>
    <xf numFmtId="0" fontId="51" fillId="18" borderId="70" xfId="0" applyFont="1" applyFill="1" applyBorder="1" applyAlignment="1">
      <alignment horizontal="center" vertical="center" wrapText="1"/>
    </xf>
    <xf numFmtId="0" fontId="0" fillId="0" borderId="100" xfId="9" applyFont="1" applyBorder="1" applyAlignment="1">
      <alignment horizontal="left" vertical="center"/>
    </xf>
    <xf numFmtId="0" fontId="0" fillId="0" borderId="0" xfId="9" applyFont="1" applyBorder="1" applyAlignment="1">
      <alignment horizontal="left" vertical="center"/>
    </xf>
    <xf numFmtId="0" fontId="0" fillId="0" borderId="101" xfId="9" applyFont="1" applyBorder="1" applyAlignment="1">
      <alignment horizontal="left" vertical="center"/>
    </xf>
    <xf numFmtId="0" fontId="0" fillId="0" borderId="100" xfId="9" applyFont="1" applyBorder="1">
      <alignment horizontal="left" vertical="center"/>
    </xf>
    <xf numFmtId="0" fontId="0" fillId="0" borderId="0" xfId="9" applyFont="1" applyBorder="1">
      <alignment horizontal="left" vertical="center"/>
    </xf>
    <xf numFmtId="0" fontId="62" fillId="0" borderId="103" xfId="15" applyBorder="1">
      <alignment horizontal="center" vertical="center" wrapText="1"/>
    </xf>
    <xf numFmtId="0" fontId="62" fillId="0" borderId="104" xfId="15" applyBorder="1">
      <alignment horizontal="center" vertical="center" wrapText="1"/>
    </xf>
    <xf numFmtId="0" fontId="57" fillId="0" borderId="0" xfId="5">
      <alignment vertical="center"/>
    </xf>
    <xf numFmtId="0" fontId="61" fillId="0" borderId="100" xfId="9" applyFont="1" applyBorder="1">
      <alignment horizontal="left" vertical="center"/>
    </xf>
    <xf numFmtId="0" fontId="61" fillId="0" borderId="0" xfId="9" applyFont="1">
      <alignment horizontal="left" vertical="center"/>
    </xf>
    <xf numFmtId="0" fontId="61" fillId="0" borderId="101" xfId="9" applyFont="1" applyBorder="1">
      <alignment horizontal="left" vertical="center"/>
    </xf>
    <xf numFmtId="0" fontId="61" fillId="0" borderId="0" xfId="9" applyFont="1" applyBorder="1">
      <alignment horizontal="left" vertical="center"/>
    </xf>
    <xf numFmtId="0" fontId="0" fillId="0" borderId="101" xfId="9" applyFont="1" applyBorder="1">
      <alignment horizontal="left" vertical="center"/>
    </xf>
    <xf numFmtId="0" fontId="62" fillId="0" borderId="0" xfId="14">
      <alignment vertical="center"/>
    </xf>
    <xf numFmtId="0" fontId="62" fillId="0" borderId="104" xfId="14" applyBorder="1">
      <alignment vertical="center"/>
    </xf>
    <xf numFmtId="0" fontId="62" fillId="0" borderId="0" xfId="15">
      <alignment horizontal="center" vertical="center" wrapText="1"/>
    </xf>
    <xf numFmtId="0" fontId="46" fillId="16" borderId="0" xfId="0" applyFont="1" applyFill="1" applyAlignment="1">
      <alignment horizontal="center" vertical="center"/>
    </xf>
    <xf numFmtId="0" fontId="20" fillId="17" borderId="14" xfId="0" applyFont="1" applyFill="1" applyBorder="1" applyAlignment="1">
      <alignment horizontal="center"/>
    </xf>
    <xf numFmtId="0" fontId="20" fillId="17" borderId="15" xfId="0" applyFont="1" applyFill="1" applyBorder="1" applyAlignment="1">
      <alignment horizontal="center"/>
    </xf>
    <xf numFmtId="0" fontId="20" fillId="17" borderId="33" xfId="0" applyFont="1" applyFill="1" applyBorder="1" applyAlignment="1">
      <alignment horizontal="center"/>
    </xf>
    <xf numFmtId="0" fontId="38" fillId="26" borderId="56" xfId="0" applyFont="1" applyFill="1" applyBorder="1" applyAlignment="1">
      <alignment horizontal="center"/>
    </xf>
    <xf numFmtId="0" fontId="38" fillId="26" borderId="57" xfId="0" applyFont="1" applyFill="1" applyBorder="1" applyAlignment="1">
      <alignment horizontal="center"/>
    </xf>
    <xf numFmtId="0" fontId="38" fillId="26" borderId="30" xfId="0" applyFont="1" applyFill="1" applyBorder="1" applyAlignment="1">
      <alignment horizontal="center"/>
    </xf>
    <xf numFmtId="0" fontId="38" fillId="26" borderId="58" xfId="0" applyFont="1" applyFill="1" applyBorder="1" applyAlignment="1">
      <alignment horizontal="center"/>
    </xf>
    <xf numFmtId="0" fontId="38" fillId="26" borderId="59" xfId="0" applyFont="1" applyFill="1" applyBorder="1" applyAlignment="1">
      <alignment horizontal="center"/>
    </xf>
    <xf numFmtId="0" fontId="38" fillId="26" borderId="36" xfId="0" applyFont="1" applyFill="1" applyBorder="1" applyAlignment="1">
      <alignment horizontal="center"/>
    </xf>
    <xf numFmtId="0" fontId="22" fillId="18" borderId="1" xfId="0" applyFont="1" applyFill="1" applyBorder="1" applyAlignment="1">
      <alignment horizontal="center" vertical="center" wrapText="1"/>
    </xf>
  </cellXfs>
  <cellStyles count="21">
    <cellStyle name="% accompli" xfId="11"/>
    <cellStyle name="Activité" xfId="19"/>
    <cellStyle name="Contrôle de mise en évidence de la période" xfId="6"/>
    <cellStyle name="En-têtes de période" xfId="18"/>
    <cellStyle name="En-têtes de projet" xfId="17"/>
    <cellStyle name="Étiquette" xfId="9"/>
    <cellStyle name="Légende de ce qui a été accompli" xfId="10"/>
    <cellStyle name="Légende de ce qui a été accompli (au-delà du plan)" xfId="12"/>
    <cellStyle name="Légende du % accompli (au-delà du plan)" xfId="13"/>
    <cellStyle name="Légende du plan" xfId="8"/>
    <cellStyle name="Lien hypertexte" xfId="1" builtinId="8"/>
    <cellStyle name="Normal" xfId="0" builtinId="0"/>
    <cellStyle name="Normal 2" xfId="4"/>
    <cellStyle name="Pourcentage accompli" xfId="20"/>
    <cellStyle name="Texte explicatif 2" xfId="5"/>
    <cellStyle name="Titre 2" xfId="2"/>
    <cellStyle name="Titre 1 2" xfId="3"/>
    <cellStyle name="Titre 2 2" xfId="14"/>
    <cellStyle name="Titre 3 2" xfId="15"/>
    <cellStyle name="Titre 4 2" xfId="16"/>
    <cellStyle name="Valeur de la période" xfId="7"/>
  </cellStyles>
  <dxfs count="12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ont>
        <b/>
        <i val="0"/>
        <color rgb="FFC00000"/>
      </font>
      <fill>
        <patternFill>
          <bgColor rgb="FFFFD5D5"/>
        </patternFill>
      </fill>
    </dxf>
    <dxf>
      <font>
        <b/>
        <i val="0"/>
        <color rgb="FF00B050"/>
      </font>
      <fill>
        <patternFill>
          <bgColor rgb="FFC1FFDD"/>
        </patternFill>
      </fill>
    </dxf>
  </dxfs>
  <tableStyles count="0" defaultTableStyle="TableStyleMedium9" defaultPivotStyle="PivotStyleLight16"/>
  <colors>
    <mruColors>
      <color rgb="FFC1FFDD"/>
      <color rgb="FFFFD5D5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haimae.elbakkali@gmail.com" TargetMode="External"/><Relationship Id="rId2" Type="http://schemas.openxmlformats.org/officeDocument/2006/relationships/hyperlink" Target="mailto:douaa.emrani@gmail.com" TargetMode="External"/><Relationship Id="rId1" Type="http://schemas.openxmlformats.org/officeDocument/2006/relationships/hyperlink" Target="mailto:i.morarech@gmail.co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R60"/>
  <sheetViews>
    <sheetView zoomScale="98" zoomScaleNormal="98" workbookViewId="0">
      <selection activeCell="C16" sqref="C16:C18"/>
    </sheetView>
  </sheetViews>
  <sheetFormatPr baseColWidth="10" defaultColWidth="11.42578125" defaultRowHeight="12.75" x14ac:dyDescent="0.2"/>
  <cols>
    <col min="1" max="1" width="3.140625" style="96" customWidth="1"/>
    <col min="2" max="2" width="11.85546875" style="60" customWidth="1"/>
    <col min="3" max="3" width="8" style="60" customWidth="1"/>
    <col min="4" max="4" width="21.85546875" style="4" customWidth="1"/>
    <col min="5" max="5" width="11.140625" style="4" customWidth="1"/>
    <col min="6" max="6" width="7.5703125" style="4" customWidth="1"/>
    <col min="7" max="7" width="13" style="4" customWidth="1"/>
    <col min="8" max="8" width="27.28515625" style="65" customWidth="1"/>
    <col min="9" max="9" width="16.28515625" style="4" customWidth="1"/>
    <col min="10" max="10" width="13.7109375" style="4" customWidth="1"/>
    <col min="11" max="11" width="6" style="20" customWidth="1"/>
    <col min="12" max="12" width="6" style="4" customWidth="1"/>
    <col min="13" max="16384" width="11.42578125" style="4"/>
  </cols>
  <sheetData>
    <row r="1" spans="1:18" ht="13.5" thickBot="1" x14ac:dyDescent="0.25">
      <c r="C1" s="59"/>
      <c r="D1" s="5" t="s">
        <v>180</v>
      </c>
      <c r="E1" s="5"/>
      <c r="F1" s="6"/>
      <c r="G1" s="6"/>
      <c r="H1" s="64"/>
    </row>
    <row r="2" spans="1:18" ht="13.5" thickBot="1" x14ac:dyDescent="0.25"/>
    <row r="3" spans="1:18" ht="27" customHeight="1" thickBot="1" x14ac:dyDescent="0.25">
      <c r="B3" s="85" t="s">
        <v>4</v>
      </c>
      <c r="C3" s="61"/>
      <c r="D3" s="7" t="s">
        <v>0</v>
      </c>
      <c r="E3" s="7" t="s">
        <v>182</v>
      </c>
      <c r="F3" s="7" t="s">
        <v>2</v>
      </c>
      <c r="G3" s="7" t="s">
        <v>1</v>
      </c>
      <c r="H3" s="66" t="s">
        <v>3</v>
      </c>
      <c r="I3" s="7" t="s">
        <v>5</v>
      </c>
      <c r="J3" s="8" t="s">
        <v>6</v>
      </c>
      <c r="K3" s="86" t="s">
        <v>181</v>
      </c>
      <c r="L3" s="98" t="s">
        <v>183</v>
      </c>
    </row>
    <row r="4" spans="1:18" ht="15.75" customHeight="1" x14ac:dyDescent="0.2">
      <c r="B4" s="502" t="s">
        <v>21</v>
      </c>
      <c r="C4" s="514" t="s">
        <v>145</v>
      </c>
      <c r="D4" s="9" t="s">
        <v>10</v>
      </c>
      <c r="E4" s="10"/>
      <c r="F4" s="10" t="s">
        <v>15</v>
      </c>
      <c r="G4" s="11" t="s">
        <v>152</v>
      </c>
      <c r="H4" s="67" t="s">
        <v>155</v>
      </c>
      <c r="I4" s="508" t="s">
        <v>22</v>
      </c>
      <c r="J4" s="505" t="s">
        <v>23</v>
      </c>
      <c r="K4" s="92"/>
    </row>
    <row r="5" spans="1:18" ht="15" customHeight="1" x14ac:dyDescent="0.2">
      <c r="B5" s="503"/>
      <c r="C5" s="512"/>
      <c r="D5" s="13" t="s">
        <v>7</v>
      </c>
      <c r="E5" s="14"/>
      <c r="F5" s="14" t="s">
        <v>12</v>
      </c>
      <c r="G5" s="15" t="s">
        <v>149</v>
      </c>
      <c r="H5" s="68" t="s">
        <v>17</v>
      </c>
      <c r="I5" s="509"/>
      <c r="J5" s="506"/>
      <c r="K5" s="92"/>
    </row>
    <row r="6" spans="1:18" ht="15" customHeight="1" x14ac:dyDescent="0.2">
      <c r="A6" s="97">
        <v>3</v>
      </c>
      <c r="B6" s="503"/>
      <c r="C6" s="515"/>
      <c r="D6" s="16" t="s">
        <v>8</v>
      </c>
      <c r="E6" s="63"/>
      <c r="F6" s="14" t="s">
        <v>13</v>
      </c>
      <c r="G6" s="17" t="s">
        <v>150</v>
      </c>
      <c r="H6" s="68" t="s">
        <v>18</v>
      </c>
      <c r="I6" s="509"/>
      <c r="J6" s="506"/>
      <c r="K6" s="92"/>
    </row>
    <row r="7" spans="1:18" ht="15.75" customHeight="1" x14ac:dyDescent="0.2">
      <c r="B7" s="503"/>
      <c r="C7" s="511" t="s">
        <v>146</v>
      </c>
      <c r="D7" s="13" t="s">
        <v>9</v>
      </c>
      <c r="E7" s="14"/>
      <c r="F7" s="14" t="s">
        <v>14</v>
      </c>
      <c r="G7" s="17" t="s">
        <v>151</v>
      </c>
      <c r="H7" s="68" t="s">
        <v>19</v>
      </c>
      <c r="I7" s="509"/>
      <c r="J7" s="506"/>
      <c r="K7" s="92">
        <v>3</v>
      </c>
    </row>
    <row r="8" spans="1:18" ht="15" customHeight="1" x14ac:dyDescent="0.2">
      <c r="B8" s="503"/>
      <c r="C8" s="512"/>
      <c r="D8" s="18" t="s">
        <v>156</v>
      </c>
      <c r="E8" s="18"/>
      <c r="F8" s="18" t="s">
        <v>154</v>
      </c>
      <c r="G8" s="19" t="s">
        <v>148</v>
      </c>
      <c r="H8" s="65" t="s">
        <v>155</v>
      </c>
      <c r="I8" s="509"/>
      <c r="J8" s="506"/>
      <c r="K8" s="92"/>
    </row>
    <row r="9" spans="1:18" ht="15.75" customHeight="1" thickBot="1" x14ac:dyDescent="0.25">
      <c r="B9" s="504"/>
      <c r="C9" s="513"/>
      <c r="D9" s="21" t="s">
        <v>11</v>
      </c>
      <c r="E9" s="22"/>
      <c r="F9" s="22" t="s">
        <v>16</v>
      </c>
      <c r="G9" s="23" t="s">
        <v>153</v>
      </c>
      <c r="H9" s="69" t="s">
        <v>20</v>
      </c>
      <c r="I9" s="510"/>
      <c r="J9" s="507"/>
      <c r="K9" s="92"/>
    </row>
    <row r="10" spans="1:18" ht="23.25" customHeight="1" x14ac:dyDescent="0.2">
      <c r="B10" s="446" t="s">
        <v>24</v>
      </c>
      <c r="C10" s="498" t="s">
        <v>145</v>
      </c>
      <c r="D10" s="24" t="s">
        <v>25</v>
      </c>
      <c r="E10" s="24"/>
      <c r="F10" s="25"/>
      <c r="G10" s="26"/>
      <c r="H10" s="70" t="s">
        <v>29</v>
      </c>
      <c r="I10" s="439" t="s">
        <v>34</v>
      </c>
      <c r="J10" s="448" t="s">
        <v>179</v>
      </c>
      <c r="K10" s="62"/>
    </row>
    <row r="11" spans="1:18" ht="15.75" customHeight="1" x14ac:dyDescent="0.2">
      <c r="B11" s="446"/>
      <c r="C11" s="498"/>
      <c r="D11" s="27" t="s">
        <v>26</v>
      </c>
      <c r="E11" s="27"/>
      <c r="F11" s="28"/>
      <c r="G11" s="13"/>
      <c r="H11" s="71" t="s">
        <v>32</v>
      </c>
      <c r="I11" s="439"/>
      <c r="J11" s="448"/>
      <c r="K11" s="62"/>
    </row>
    <row r="12" spans="1:18" ht="15" customHeight="1" thickBot="1" x14ac:dyDescent="0.25">
      <c r="A12" s="97">
        <v>4</v>
      </c>
      <c r="B12" s="446"/>
      <c r="C12" s="499"/>
      <c r="D12" s="27" t="s">
        <v>27</v>
      </c>
      <c r="E12" s="27"/>
      <c r="F12" s="28"/>
      <c r="G12" s="13"/>
      <c r="H12" s="71" t="s">
        <v>33</v>
      </c>
      <c r="I12" s="439"/>
      <c r="J12" s="448"/>
      <c r="K12" s="62">
        <v>2</v>
      </c>
    </row>
    <row r="13" spans="1:18" x14ac:dyDescent="0.2">
      <c r="B13" s="446"/>
      <c r="C13" s="500" t="s">
        <v>146</v>
      </c>
      <c r="D13" s="27" t="s">
        <v>174</v>
      </c>
      <c r="E13" s="27"/>
      <c r="F13" s="19"/>
      <c r="G13" s="19"/>
      <c r="H13" s="65" t="s">
        <v>31</v>
      </c>
      <c r="I13" s="439"/>
      <c r="J13" s="448"/>
      <c r="K13" s="62"/>
      <c r="Q13" s="9"/>
      <c r="R13" s="30"/>
    </row>
    <row r="14" spans="1:18" x14ac:dyDescent="0.2">
      <c r="B14" s="446"/>
      <c r="C14" s="498"/>
      <c r="D14" s="27" t="s">
        <v>175</v>
      </c>
      <c r="E14" s="27"/>
      <c r="F14" s="19"/>
      <c r="G14" s="19"/>
      <c r="H14" s="65" t="s">
        <v>30</v>
      </c>
      <c r="I14" s="439"/>
      <c r="J14" s="448"/>
      <c r="K14" s="62"/>
    </row>
    <row r="15" spans="1:18" ht="13.5" thickBot="1" x14ac:dyDescent="0.25">
      <c r="B15" s="447"/>
      <c r="C15" s="501"/>
      <c r="D15" s="31" t="s">
        <v>28</v>
      </c>
      <c r="E15" s="31"/>
      <c r="F15" s="32"/>
      <c r="G15" s="21"/>
      <c r="H15" s="72"/>
      <c r="I15" s="440"/>
      <c r="J15" s="449"/>
      <c r="K15" s="62"/>
      <c r="O15" s="27"/>
      <c r="P15" s="28"/>
      <c r="Q15" s="13"/>
      <c r="R15" s="29"/>
    </row>
    <row r="16" spans="1:18" ht="15.75" customHeight="1" x14ac:dyDescent="0.2">
      <c r="B16" s="450" t="s">
        <v>52</v>
      </c>
      <c r="C16" s="492" t="s">
        <v>145</v>
      </c>
      <c r="D16" s="33" t="s">
        <v>37</v>
      </c>
      <c r="E16" s="33"/>
      <c r="F16" s="9" t="s">
        <v>35</v>
      </c>
      <c r="G16" s="12">
        <v>633037017</v>
      </c>
      <c r="H16" s="73" t="s">
        <v>36</v>
      </c>
      <c r="I16" s="432" t="s">
        <v>53</v>
      </c>
      <c r="J16" s="435" t="s">
        <v>54</v>
      </c>
      <c r="K16" s="93"/>
      <c r="O16" s="27"/>
      <c r="P16" s="28"/>
      <c r="Q16" s="13"/>
      <c r="R16" s="29"/>
    </row>
    <row r="17" spans="1:11" x14ac:dyDescent="0.2">
      <c r="B17" s="451"/>
      <c r="C17" s="493"/>
      <c r="D17" s="34" t="s">
        <v>39</v>
      </c>
      <c r="E17" s="34"/>
      <c r="F17" s="13" t="s">
        <v>38</v>
      </c>
      <c r="G17" s="20">
        <v>642939402</v>
      </c>
      <c r="H17" s="74" t="s">
        <v>40</v>
      </c>
      <c r="I17" s="433"/>
      <c r="J17" s="436"/>
      <c r="K17" s="93"/>
    </row>
    <row r="18" spans="1:11" x14ac:dyDescent="0.2">
      <c r="A18" s="97">
        <v>1</v>
      </c>
      <c r="B18" s="451"/>
      <c r="C18" s="494"/>
      <c r="D18" s="35" t="s">
        <v>147</v>
      </c>
      <c r="E18" s="35"/>
      <c r="F18" s="36" t="s">
        <v>50</v>
      </c>
      <c r="G18" s="20">
        <v>670481960</v>
      </c>
      <c r="H18" s="75" t="s">
        <v>51</v>
      </c>
      <c r="I18" s="433"/>
      <c r="J18" s="436"/>
      <c r="K18" s="93"/>
    </row>
    <row r="19" spans="1:11" x14ac:dyDescent="0.2">
      <c r="B19" s="451"/>
      <c r="C19" s="495" t="s">
        <v>146</v>
      </c>
      <c r="D19" s="37" t="s">
        <v>45</v>
      </c>
      <c r="E19" s="37"/>
      <c r="F19" s="13" t="s">
        <v>44</v>
      </c>
      <c r="G19" s="20">
        <v>561875423</v>
      </c>
      <c r="H19" s="74" t="s">
        <v>46</v>
      </c>
      <c r="I19" s="433"/>
      <c r="J19" s="436"/>
      <c r="K19" s="93">
        <v>8</v>
      </c>
    </row>
    <row r="20" spans="1:11" x14ac:dyDescent="0.2">
      <c r="B20" s="451"/>
      <c r="C20" s="496"/>
      <c r="D20" s="37" t="s">
        <v>48</v>
      </c>
      <c r="E20" s="37"/>
      <c r="F20" s="13" t="s">
        <v>47</v>
      </c>
      <c r="G20" s="20">
        <v>672999887</v>
      </c>
      <c r="H20" s="74" t="s">
        <v>49</v>
      </c>
      <c r="I20" s="433"/>
      <c r="J20" s="436"/>
      <c r="K20" s="93"/>
    </row>
    <row r="21" spans="1:11" ht="16.5" customHeight="1" thickBot="1" x14ac:dyDescent="0.25">
      <c r="B21" s="452"/>
      <c r="C21" s="497"/>
      <c r="D21" s="38" t="s">
        <v>43</v>
      </c>
      <c r="E21" s="38"/>
      <c r="F21" s="21" t="s">
        <v>41</v>
      </c>
      <c r="G21" s="39">
        <v>658229815</v>
      </c>
      <c r="H21" s="76" t="s">
        <v>42</v>
      </c>
      <c r="I21" s="441"/>
      <c r="J21" s="442"/>
      <c r="K21" s="93"/>
    </row>
    <row r="22" spans="1:11" ht="15.75" customHeight="1" x14ac:dyDescent="0.2">
      <c r="B22" s="453" t="s">
        <v>55</v>
      </c>
      <c r="C22" s="488" t="s">
        <v>145</v>
      </c>
      <c r="D22" s="40" t="s">
        <v>61</v>
      </c>
      <c r="E22" s="87"/>
      <c r="F22" s="41">
        <v>2569</v>
      </c>
      <c r="G22" s="1">
        <v>679627868</v>
      </c>
      <c r="H22" s="67" t="s">
        <v>58</v>
      </c>
      <c r="I22" s="456" t="s">
        <v>173</v>
      </c>
      <c r="J22" s="459" t="s">
        <v>68</v>
      </c>
      <c r="K22" s="62"/>
    </row>
    <row r="23" spans="1:11" ht="17.25" customHeight="1" x14ac:dyDescent="0.25">
      <c r="B23" s="454"/>
      <c r="C23" s="489"/>
      <c r="D23" s="42" t="s">
        <v>56</v>
      </c>
      <c r="E23" s="88"/>
      <c r="F23" s="43">
        <v>2628</v>
      </c>
      <c r="G23" s="2">
        <v>672114508</v>
      </c>
      <c r="H23" s="77" t="s">
        <v>59</v>
      </c>
      <c r="I23" s="457"/>
      <c r="J23" s="448"/>
      <c r="K23" s="62"/>
    </row>
    <row r="24" spans="1:11" ht="17.25" customHeight="1" x14ac:dyDescent="0.25">
      <c r="B24" s="454"/>
      <c r="C24" s="490"/>
      <c r="D24" s="42" t="s">
        <v>57</v>
      </c>
      <c r="E24" s="88"/>
      <c r="F24" s="43">
        <v>2594</v>
      </c>
      <c r="G24" s="2" t="s">
        <v>69</v>
      </c>
      <c r="H24" s="77" t="s">
        <v>60</v>
      </c>
      <c r="I24" s="457"/>
      <c r="J24" s="448"/>
      <c r="K24" s="62"/>
    </row>
    <row r="25" spans="1:11" ht="16.5" customHeight="1" x14ac:dyDescent="0.25">
      <c r="A25" s="97">
        <v>2</v>
      </c>
      <c r="B25" s="454"/>
      <c r="C25" s="491" t="s">
        <v>146</v>
      </c>
      <c r="D25" s="44" t="s">
        <v>62</v>
      </c>
      <c r="E25" s="89"/>
      <c r="F25" s="45">
        <v>2567</v>
      </c>
      <c r="G25" s="2">
        <v>619227731</v>
      </c>
      <c r="H25" s="65" t="s">
        <v>65</v>
      </c>
      <c r="I25" s="457"/>
      <c r="J25" s="448"/>
      <c r="K25" s="62">
        <v>9</v>
      </c>
    </row>
    <row r="26" spans="1:11" ht="33.75" customHeight="1" x14ac:dyDescent="0.25">
      <c r="B26" s="454"/>
      <c r="C26" s="489"/>
      <c r="D26" s="46" t="s">
        <v>63</v>
      </c>
      <c r="E26" s="90"/>
      <c r="F26" s="47">
        <v>2612</v>
      </c>
      <c r="G26" s="2">
        <v>648531282</v>
      </c>
      <c r="H26" s="78" t="s">
        <v>66</v>
      </c>
      <c r="I26" s="457"/>
      <c r="J26" s="448"/>
      <c r="K26" s="62"/>
    </row>
    <row r="27" spans="1:11" ht="15" thickBot="1" x14ac:dyDescent="0.3">
      <c r="B27" s="455"/>
      <c r="C27" s="489"/>
      <c r="D27" s="48" t="s">
        <v>64</v>
      </c>
      <c r="E27" s="91"/>
      <c r="F27" s="49">
        <v>2624</v>
      </c>
      <c r="G27" s="3" t="s">
        <v>70</v>
      </c>
      <c r="H27" s="79" t="s">
        <v>67</v>
      </c>
      <c r="I27" s="458"/>
      <c r="J27" s="449"/>
      <c r="K27" s="62"/>
    </row>
    <row r="28" spans="1:11" ht="20.25" customHeight="1" x14ac:dyDescent="0.2">
      <c r="B28" s="460" t="s">
        <v>71</v>
      </c>
      <c r="C28" s="463" t="s">
        <v>145</v>
      </c>
      <c r="D28" s="50" t="s">
        <v>71</v>
      </c>
      <c r="E28" s="50"/>
      <c r="F28" s="51">
        <v>2520</v>
      </c>
      <c r="G28" s="51" t="s">
        <v>86</v>
      </c>
      <c r="H28" s="80" t="s">
        <v>79</v>
      </c>
      <c r="I28" s="432" t="s">
        <v>93</v>
      </c>
      <c r="J28" s="435" t="s">
        <v>94</v>
      </c>
      <c r="K28" s="93"/>
    </row>
    <row r="29" spans="1:11" ht="15.75" customHeight="1" x14ac:dyDescent="0.2">
      <c r="B29" s="461"/>
      <c r="C29" s="464"/>
      <c r="D29" s="13" t="s">
        <v>73</v>
      </c>
      <c r="E29" s="13"/>
      <c r="F29" s="52" t="s">
        <v>78</v>
      </c>
      <c r="G29" s="52" t="s">
        <v>88</v>
      </c>
      <c r="H29" s="81" t="s">
        <v>81</v>
      </c>
      <c r="I29" s="433"/>
      <c r="J29" s="436"/>
      <c r="K29" s="93"/>
    </row>
    <row r="30" spans="1:11" ht="15.75" customHeight="1" x14ac:dyDescent="0.2">
      <c r="B30" s="461"/>
      <c r="C30" s="464"/>
      <c r="D30" s="52" t="s">
        <v>75</v>
      </c>
      <c r="E30" s="52"/>
      <c r="F30" s="52">
        <v>2500</v>
      </c>
      <c r="G30" s="52" t="s">
        <v>90</v>
      </c>
      <c r="H30" s="81" t="s">
        <v>83</v>
      </c>
      <c r="I30" s="433"/>
      <c r="J30" s="436"/>
      <c r="K30" s="93">
        <v>5</v>
      </c>
    </row>
    <row r="31" spans="1:11" ht="15.75" customHeight="1" x14ac:dyDescent="0.2">
      <c r="A31" s="97">
        <v>5</v>
      </c>
      <c r="B31" s="461"/>
      <c r="C31" s="465"/>
      <c r="D31" s="52" t="s">
        <v>76</v>
      </c>
      <c r="E31" s="52"/>
      <c r="F31" s="52">
        <v>2658</v>
      </c>
      <c r="G31" s="52" t="s">
        <v>91</v>
      </c>
      <c r="H31" s="81" t="s">
        <v>84</v>
      </c>
      <c r="I31" s="433"/>
      <c r="J31" s="436"/>
      <c r="K31" s="93"/>
    </row>
    <row r="32" spans="1:11" ht="15.75" customHeight="1" x14ac:dyDescent="0.2">
      <c r="B32" s="461"/>
      <c r="C32" s="463" t="s">
        <v>146</v>
      </c>
      <c r="D32" s="52" t="s">
        <v>72</v>
      </c>
      <c r="E32" s="52"/>
      <c r="F32" s="52">
        <v>2626</v>
      </c>
      <c r="G32" s="52" t="s">
        <v>87</v>
      </c>
      <c r="H32" s="81" t="s">
        <v>80</v>
      </c>
      <c r="I32" s="433"/>
      <c r="J32" s="436"/>
      <c r="K32" s="93"/>
    </row>
    <row r="33" spans="1:11" ht="15.75" customHeight="1" x14ac:dyDescent="0.2">
      <c r="B33" s="461"/>
      <c r="C33" s="464"/>
      <c r="D33" s="13" t="s">
        <v>74</v>
      </c>
      <c r="E33" s="13"/>
      <c r="F33" s="52">
        <v>2632</v>
      </c>
      <c r="G33" s="52" t="s">
        <v>89</v>
      </c>
      <c r="H33" s="81" t="s">
        <v>82</v>
      </c>
      <c r="I33" s="433"/>
      <c r="J33" s="436"/>
      <c r="K33" s="93"/>
    </row>
    <row r="34" spans="1:11" ht="16.5" customHeight="1" thickBot="1" x14ac:dyDescent="0.25">
      <c r="B34" s="462"/>
      <c r="C34" s="466"/>
      <c r="D34" s="53" t="s">
        <v>77</v>
      </c>
      <c r="E34" s="53"/>
      <c r="F34" s="21"/>
      <c r="G34" s="53" t="s">
        <v>92</v>
      </c>
      <c r="H34" s="82" t="s">
        <v>85</v>
      </c>
      <c r="I34" s="441"/>
      <c r="J34" s="442"/>
      <c r="K34" s="93"/>
    </row>
    <row r="35" spans="1:11" ht="19.5" customHeight="1" x14ac:dyDescent="0.2">
      <c r="B35" s="485" t="s">
        <v>112</v>
      </c>
      <c r="C35" s="476" t="s">
        <v>145</v>
      </c>
      <c r="D35" s="51" t="s">
        <v>95</v>
      </c>
      <c r="E35" s="51"/>
      <c r="F35" s="51">
        <v>2553</v>
      </c>
      <c r="G35" s="51" t="s">
        <v>101</v>
      </c>
      <c r="H35" s="80" t="s">
        <v>106</v>
      </c>
      <c r="I35" s="438" t="s">
        <v>111</v>
      </c>
      <c r="J35" s="470" t="s">
        <v>124</v>
      </c>
      <c r="K35" s="94"/>
    </row>
    <row r="36" spans="1:11" ht="18.75" customHeight="1" x14ac:dyDescent="0.2">
      <c r="B36" s="486"/>
      <c r="C36" s="477"/>
      <c r="D36" s="52" t="s">
        <v>96</v>
      </c>
      <c r="E36" s="52"/>
      <c r="F36" s="52">
        <v>2508</v>
      </c>
      <c r="G36" s="52" t="s">
        <v>102</v>
      </c>
      <c r="H36" s="81" t="s">
        <v>107</v>
      </c>
      <c r="I36" s="439"/>
      <c r="J36" s="471"/>
      <c r="K36" s="94"/>
    </row>
    <row r="37" spans="1:11" ht="18.75" customHeight="1" x14ac:dyDescent="0.2">
      <c r="A37" s="86">
        <v>8</v>
      </c>
      <c r="B37" s="486"/>
      <c r="C37" s="478"/>
      <c r="D37" s="52" t="s">
        <v>99</v>
      </c>
      <c r="E37" s="52"/>
      <c r="F37" s="52">
        <v>2536</v>
      </c>
      <c r="G37" s="52" t="s">
        <v>105</v>
      </c>
      <c r="H37" s="81" t="s">
        <v>110</v>
      </c>
      <c r="I37" s="439"/>
      <c r="J37" s="471"/>
      <c r="K37" s="94"/>
    </row>
    <row r="38" spans="1:11" ht="18.75" customHeight="1" x14ac:dyDescent="0.2">
      <c r="B38" s="486"/>
      <c r="C38" s="479" t="s">
        <v>146</v>
      </c>
      <c r="D38" s="13" t="s">
        <v>98</v>
      </c>
      <c r="E38" s="13"/>
      <c r="F38" s="52">
        <v>2565</v>
      </c>
      <c r="G38" s="52" t="s">
        <v>104</v>
      </c>
      <c r="H38" s="81" t="s">
        <v>109</v>
      </c>
      <c r="I38" s="439"/>
      <c r="J38" s="471"/>
      <c r="K38" s="94">
        <v>1</v>
      </c>
    </row>
    <row r="39" spans="1:11" x14ac:dyDescent="0.2">
      <c r="B39" s="486"/>
      <c r="C39" s="477"/>
      <c r="D39" s="52" t="s">
        <v>97</v>
      </c>
      <c r="E39" s="52"/>
      <c r="F39" s="52">
        <v>2678</v>
      </c>
      <c r="G39" s="52" t="s">
        <v>103</v>
      </c>
      <c r="H39" s="81" t="s">
        <v>108</v>
      </c>
      <c r="I39" s="439"/>
      <c r="J39" s="471"/>
      <c r="K39" s="94"/>
    </row>
    <row r="40" spans="1:11" ht="13.5" thickBot="1" x14ac:dyDescent="0.25">
      <c r="B40" s="487"/>
      <c r="C40" s="480"/>
      <c r="D40" s="53" t="s">
        <v>100</v>
      </c>
      <c r="E40" s="53"/>
      <c r="F40" s="21"/>
      <c r="G40" s="21"/>
      <c r="H40" s="72"/>
      <c r="I40" s="440"/>
      <c r="J40" s="472"/>
      <c r="K40" s="94"/>
    </row>
    <row r="41" spans="1:11" ht="15" customHeight="1" x14ac:dyDescent="0.2">
      <c r="B41" s="467" t="s">
        <v>113</v>
      </c>
      <c r="C41" s="54"/>
      <c r="D41" s="51" t="s">
        <v>113</v>
      </c>
      <c r="E41" s="51"/>
      <c r="F41" s="51">
        <v>2643</v>
      </c>
      <c r="G41" s="51" t="s">
        <v>116</v>
      </c>
      <c r="H41" s="80" t="s">
        <v>119</v>
      </c>
      <c r="I41" s="432" t="s">
        <v>122</v>
      </c>
      <c r="J41" s="435" t="s">
        <v>123</v>
      </c>
      <c r="K41" s="93"/>
    </row>
    <row r="42" spans="1:11" x14ac:dyDescent="0.2">
      <c r="B42" s="468"/>
      <c r="C42" s="55"/>
      <c r="D42" s="52" t="s">
        <v>114</v>
      </c>
      <c r="E42" s="52"/>
      <c r="F42" s="52">
        <v>2627</v>
      </c>
      <c r="G42" s="52" t="s">
        <v>117</v>
      </c>
      <c r="H42" s="81" t="s">
        <v>120</v>
      </c>
      <c r="I42" s="433"/>
      <c r="J42" s="436"/>
      <c r="K42" s="93"/>
    </row>
    <row r="43" spans="1:11" ht="33" customHeight="1" thickBot="1" x14ac:dyDescent="0.25">
      <c r="B43" s="469"/>
      <c r="C43" s="56"/>
      <c r="D43" s="53" t="s">
        <v>115</v>
      </c>
      <c r="E43" s="53"/>
      <c r="F43" s="53">
        <v>2518</v>
      </c>
      <c r="G43" s="53" t="s">
        <v>118</v>
      </c>
      <c r="H43" s="79" t="s">
        <v>121</v>
      </c>
      <c r="I43" s="441"/>
      <c r="J43" s="442"/>
      <c r="K43" s="93"/>
    </row>
    <row r="44" spans="1:11" ht="16.5" customHeight="1" x14ac:dyDescent="0.2">
      <c r="B44" s="473" t="s">
        <v>125</v>
      </c>
      <c r="C44" s="483" t="s">
        <v>145</v>
      </c>
      <c r="D44" s="51" t="s">
        <v>125</v>
      </c>
      <c r="E44" s="51"/>
      <c r="F44" s="51">
        <v>2540</v>
      </c>
      <c r="G44" s="51" t="s">
        <v>131</v>
      </c>
      <c r="H44" s="80" t="s">
        <v>128</v>
      </c>
      <c r="I44" s="432" t="s">
        <v>143</v>
      </c>
      <c r="J44" s="435" t="s">
        <v>144</v>
      </c>
      <c r="K44" s="93"/>
    </row>
    <row r="45" spans="1:11" ht="25.5" x14ac:dyDescent="0.2">
      <c r="B45" s="474"/>
      <c r="C45" s="482"/>
      <c r="D45" s="52" t="s">
        <v>126</v>
      </c>
      <c r="E45" s="52"/>
      <c r="F45" s="52">
        <v>2531</v>
      </c>
      <c r="G45" s="52" t="s">
        <v>132</v>
      </c>
      <c r="H45" s="81" t="s">
        <v>129</v>
      </c>
      <c r="I45" s="433"/>
      <c r="J45" s="436"/>
      <c r="K45" s="93"/>
    </row>
    <row r="46" spans="1:11" ht="25.5" x14ac:dyDescent="0.2">
      <c r="A46" s="86">
        <v>7</v>
      </c>
      <c r="B46" s="474"/>
      <c r="C46" s="484"/>
      <c r="D46" s="52" t="s">
        <v>127</v>
      </c>
      <c r="E46" s="52"/>
      <c r="F46" s="52">
        <v>2528</v>
      </c>
      <c r="G46" s="52" t="s">
        <v>133</v>
      </c>
      <c r="H46" s="81" t="s">
        <v>130</v>
      </c>
      <c r="I46" s="433"/>
      <c r="J46" s="436"/>
      <c r="K46" s="93">
        <v>4</v>
      </c>
    </row>
    <row r="47" spans="1:11" ht="29.25" customHeight="1" x14ac:dyDescent="0.2">
      <c r="B47" s="474"/>
      <c r="C47" s="481" t="s">
        <v>146</v>
      </c>
      <c r="D47" s="52" t="s">
        <v>134</v>
      </c>
      <c r="E47" s="52"/>
      <c r="F47" s="52">
        <v>2525</v>
      </c>
      <c r="G47" s="52" t="s">
        <v>140</v>
      </c>
      <c r="H47" s="81" t="s">
        <v>137</v>
      </c>
      <c r="I47" s="433"/>
      <c r="J47" s="436"/>
      <c r="K47" s="93"/>
    </row>
    <row r="48" spans="1:11" x14ac:dyDescent="0.2">
      <c r="B48" s="474"/>
      <c r="C48" s="482"/>
      <c r="D48" s="52" t="s">
        <v>135</v>
      </c>
      <c r="E48" s="52"/>
      <c r="F48" s="52">
        <v>2494</v>
      </c>
      <c r="G48" s="52" t="s">
        <v>141</v>
      </c>
      <c r="H48" s="81" t="s">
        <v>138</v>
      </c>
      <c r="I48" s="433"/>
      <c r="J48" s="436"/>
      <c r="K48" s="93"/>
    </row>
    <row r="49" spans="1:11" x14ac:dyDescent="0.2">
      <c r="B49" s="475"/>
      <c r="C49" s="482"/>
      <c r="D49" s="57" t="s">
        <v>136</v>
      </c>
      <c r="E49" s="57"/>
      <c r="F49" s="57">
        <v>2499</v>
      </c>
      <c r="G49" s="57" t="s">
        <v>142</v>
      </c>
      <c r="H49" s="83" t="s">
        <v>139</v>
      </c>
      <c r="I49" s="434"/>
      <c r="J49" s="437"/>
      <c r="K49" s="93"/>
    </row>
    <row r="50" spans="1:11" ht="20.25" customHeight="1" x14ac:dyDescent="0.2">
      <c r="B50" s="443" t="s">
        <v>172</v>
      </c>
      <c r="C50" s="429"/>
      <c r="D50" s="52" t="s">
        <v>157</v>
      </c>
      <c r="E50" s="52"/>
      <c r="F50" s="52">
        <v>2547</v>
      </c>
      <c r="G50" s="52">
        <v>671269478</v>
      </c>
      <c r="H50" s="78" t="s">
        <v>165</v>
      </c>
      <c r="I50" s="426" t="s">
        <v>170</v>
      </c>
      <c r="J50" s="426" t="s">
        <v>171</v>
      </c>
      <c r="K50" s="95"/>
    </row>
    <row r="51" spans="1:11" ht="15" customHeight="1" x14ac:dyDescent="0.2">
      <c r="B51" s="444"/>
      <c r="C51" s="430"/>
      <c r="D51" s="52" t="s">
        <v>158</v>
      </c>
      <c r="E51" s="52"/>
      <c r="F51" s="52">
        <v>2561</v>
      </c>
      <c r="G51" s="52">
        <v>673797082</v>
      </c>
      <c r="H51" s="78" t="s">
        <v>166</v>
      </c>
      <c r="I51" s="427"/>
      <c r="J51" s="427"/>
      <c r="K51" s="95"/>
    </row>
    <row r="52" spans="1:11" ht="15" customHeight="1" x14ac:dyDescent="0.2">
      <c r="B52" s="444"/>
      <c r="C52" s="430"/>
      <c r="D52" s="52" t="s">
        <v>159</v>
      </c>
      <c r="E52" s="52"/>
      <c r="F52" s="58">
        <v>2559</v>
      </c>
      <c r="G52" s="58" t="s">
        <v>163</v>
      </c>
      <c r="H52" s="84" t="s">
        <v>167</v>
      </c>
      <c r="I52" s="427"/>
      <c r="J52" s="427"/>
      <c r="K52" s="95">
        <v>7</v>
      </c>
    </row>
    <row r="53" spans="1:11" ht="15" customHeight="1" x14ac:dyDescent="0.2">
      <c r="A53" s="97">
        <v>9</v>
      </c>
      <c r="B53" s="444"/>
      <c r="C53" s="430"/>
      <c r="D53" s="52" t="s">
        <v>160</v>
      </c>
      <c r="E53" s="52"/>
      <c r="F53" s="58">
        <v>2656</v>
      </c>
      <c r="G53" s="58" t="s">
        <v>164</v>
      </c>
      <c r="H53" s="84" t="s">
        <v>168</v>
      </c>
      <c r="I53" s="427"/>
      <c r="J53" s="427"/>
      <c r="K53" s="95"/>
    </row>
    <row r="54" spans="1:11" ht="15" customHeight="1" x14ac:dyDescent="0.2">
      <c r="B54" s="444"/>
      <c r="C54" s="430"/>
      <c r="D54" s="52" t="s">
        <v>161</v>
      </c>
      <c r="E54" s="52"/>
      <c r="F54" s="58">
        <v>2659</v>
      </c>
      <c r="G54" s="58">
        <v>673315845</v>
      </c>
      <c r="H54" s="84" t="s">
        <v>169</v>
      </c>
      <c r="I54" s="427"/>
      <c r="J54" s="427"/>
      <c r="K54" s="95"/>
    </row>
    <row r="55" spans="1:11" ht="15" customHeight="1" x14ac:dyDescent="0.2">
      <c r="B55" s="444"/>
      <c r="C55" s="430"/>
      <c r="D55" s="52" t="s">
        <v>162</v>
      </c>
      <c r="E55" s="52"/>
      <c r="F55" s="52"/>
      <c r="G55" s="52"/>
      <c r="H55" s="78"/>
      <c r="I55" s="427"/>
      <c r="J55" s="427"/>
      <c r="K55" s="95"/>
    </row>
    <row r="56" spans="1:11" x14ac:dyDescent="0.2">
      <c r="B56" s="445"/>
      <c r="C56" s="431"/>
      <c r="D56" s="52" t="s">
        <v>176</v>
      </c>
      <c r="E56" s="52"/>
      <c r="F56" s="58">
        <v>2686</v>
      </c>
      <c r="G56" s="19" t="s">
        <v>178</v>
      </c>
      <c r="H56" s="78" t="s">
        <v>177</v>
      </c>
      <c r="I56" s="428"/>
      <c r="J56" s="428"/>
      <c r="K56" s="95"/>
    </row>
    <row r="59" spans="1:11" x14ac:dyDescent="0.2">
      <c r="K59" s="20">
        <v>6</v>
      </c>
    </row>
    <row r="60" spans="1:11" x14ac:dyDescent="0.2">
      <c r="A60" s="97">
        <v>10</v>
      </c>
    </row>
  </sheetData>
  <mergeCells count="42">
    <mergeCell ref="B4:B9"/>
    <mergeCell ref="J4:J9"/>
    <mergeCell ref="I4:I9"/>
    <mergeCell ref="C7:C9"/>
    <mergeCell ref="C4:C6"/>
    <mergeCell ref="C22:C24"/>
    <mergeCell ref="C25:C27"/>
    <mergeCell ref="C16:C18"/>
    <mergeCell ref="C19:C21"/>
    <mergeCell ref="C10:C12"/>
    <mergeCell ref="C13:C15"/>
    <mergeCell ref="B41:B43"/>
    <mergeCell ref="J35:J40"/>
    <mergeCell ref="B44:B49"/>
    <mergeCell ref="C35:C37"/>
    <mergeCell ref="C38:C40"/>
    <mergeCell ref="C47:C49"/>
    <mergeCell ref="C44:C46"/>
    <mergeCell ref="B35:B40"/>
    <mergeCell ref="B50:B56"/>
    <mergeCell ref="B10:B15"/>
    <mergeCell ref="I10:I15"/>
    <mergeCell ref="J10:J15"/>
    <mergeCell ref="B16:B21"/>
    <mergeCell ref="I16:I21"/>
    <mergeCell ref="J16:J21"/>
    <mergeCell ref="B22:B27"/>
    <mergeCell ref="I22:I27"/>
    <mergeCell ref="J22:J27"/>
    <mergeCell ref="I28:I34"/>
    <mergeCell ref="J28:J34"/>
    <mergeCell ref="B28:B34"/>
    <mergeCell ref="C28:C31"/>
    <mergeCell ref="C32:C34"/>
    <mergeCell ref="I50:I56"/>
    <mergeCell ref="J50:J56"/>
    <mergeCell ref="C50:C56"/>
    <mergeCell ref="I44:I49"/>
    <mergeCell ref="J44:J49"/>
    <mergeCell ref="I35:I40"/>
    <mergeCell ref="I41:I43"/>
    <mergeCell ref="J41:J43"/>
  </mergeCells>
  <hyperlinks>
    <hyperlink ref="H10" r:id="rId1" display="mailto:i.morarech@gmail.com"/>
    <hyperlink ref="H12" r:id="rId2" display="mailto:douaa.emrani@gmail.com"/>
    <hyperlink ref="H11" r:id="rId3" display="mailto:chaimae.elbakkali@gmail.com"/>
  </hyperlinks>
  <pageMargins left="0.7" right="0.7" top="0.75" bottom="0.75" header="0.3" footer="0.3"/>
  <pageSetup paperSize="9" orientation="portrait" horizontalDpi="300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G26"/>
  <sheetViews>
    <sheetView zoomScale="120" zoomScaleNormal="120" workbookViewId="0">
      <selection activeCell="C25" sqref="C25"/>
    </sheetView>
  </sheetViews>
  <sheetFormatPr baseColWidth="10" defaultRowHeight="15" x14ac:dyDescent="0.25"/>
  <cols>
    <col min="1" max="1" width="10.7109375" customWidth="1"/>
    <col min="2" max="2" width="45.28515625" bestFit="1" customWidth="1"/>
    <col min="3" max="3" width="10.28515625" customWidth="1"/>
    <col min="4" max="4" width="17.5703125" style="102" customWidth="1"/>
    <col min="5" max="5" width="2.42578125" customWidth="1"/>
    <col min="6" max="6" width="9.7109375" bestFit="1" customWidth="1"/>
    <col min="7" max="7" width="39" customWidth="1"/>
  </cols>
  <sheetData>
    <row r="1" spans="1:7" ht="15.75" thickBot="1" x14ac:dyDescent="0.3"/>
    <row r="2" spans="1:7" x14ac:dyDescent="0.25">
      <c r="A2" s="204" t="s">
        <v>363</v>
      </c>
      <c r="B2" s="205" t="s">
        <v>364</v>
      </c>
      <c r="C2" s="205" t="s">
        <v>335</v>
      </c>
      <c r="D2" s="206" t="s">
        <v>336</v>
      </c>
      <c r="F2" s="207" t="s">
        <v>366</v>
      </c>
      <c r="G2" s="208" t="s">
        <v>182</v>
      </c>
    </row>
    <row r="3" spans="1:7" x14ac:dyDescent="0.25">
      <c r="A3" s="196" t="s">
        <v>337</v>
      </c>
      <c r="B3" s="195" t="s">
        <v>338</v>
      </c>
      <c r="C3" s="194">
        <v>1</v>
      </c>
      <c r="D3" s="197">
        <v>43529</v>
      </c>
      <c r="F3" s="209" t="s">
        <v>360</v>
      </c>
      <c r="G3" s="210" t="s">
        <v>372</v>
      </c>
    </row>
    <row r="4" spans="1:7" x14ac:dyDescent="0.25">
      <c r="A4" s="196" t="s">
        <v>339</v>
      </c>
      <c r="B4" s="99" t="s">
        <v>391</v>
      </c>
      <c r="C4" s="194"/>
      <c r="D4" s="198"/>
      <c r="F4" s="211" t="s">
        <v>361</v>
      </c>
      <c r="G4" s="212" t="s">
        <v>373</v>
      </c>
    </row>
    <row r="5" spans="1:7" x14ac:dyDescent="0.25">
      <c r="A5" s="196" t="s">
        <v>341</v>
      </c>
      <c r="B5" s="195" t="s">
        <v>390</v>
      </c>
      <c r="C5" s="194"/>
      <c r="D5" s="198"/>
      <c r="F5" s="213" t="s">
        <v>362</v>
      </c>
      <c r="G5" s="214" t="s">
        <v>374</v>
      </c>
    </row>
    <row r="6" spans="1:7" x14ac:dyDescent="0.25">
      <c r="A6" s="196" t="s">
        <v>342</v>
      </c>
      <c r="B6" s="195" t="s">
        <v>287</v>
      </c>
      <c r="C6" s="194"/>
      <c r="D6" s="198"/>
      <c r="F6" s="215" t="s">
        <v>367</v>
      </c>
      <c r="G6" s="216" t="s">
        <v>375</v>
      </c>
    </row>
    <row r="7" spans="1:7" x14ac:dyDescent="0.25">
      <c r="A7" s="196" t="s">
        <v>343</v>
      </c>
      <c r="B7" s="195" t="s">
        <v>379</v>
      </c>
      <c r="C7" s="194"/>
      <c r="D7" s="198"/>
      <c r="F7" s="217" t="s">
        <v>368</v>
      </c>
      <c r="G7" s="218" t="s">
        <v>376</v>
      </c>
    </row>
    <row r="8" spans="1:7" x14ac:dyDescent="0.25">
      <c r="A8" s="196" t="s">
        <v>345</v>
      </c>
      <c r="B8" s="195" t="s">
        <v>344</v>
      </c>
      <c r="C8" s="99"/>
      <c r="D8" s="199"/>
      <c r="F8" s="219" t="s">
        <v>369</v>
      </c>
      <c r="G8" s="220" t="s">
        <v>377</v>
      </c>
    </row>
    <row r="9" spans="1:7" x14ac:dyDescent="0.25">
      <c r="A9" s="196" t="s">
        <v>347</v>
      </c>
      <c r="B9" s="195" t="s">
        <v>346</v>
      </c>
      <c r="C9" s="194"/>
      <c r="D9" s="198"/>
      <c r="F9" s="221" t="s">
        <v>370</v>
      </c>
      <c r="G9" s="222" t="s">
        <v>378</v>
      </c>
    </row>
    <row r="10" spans="1:7" ht="29.25" customHeight="1" x14ac:dyDescent="0.25">
      <c r="A10" s="196" t="s">
        <v>348</v>
      </c>
      <c r="B10" s="195" t="s">
        <v>389</v>
      </c>
      <c r="C10" s="194"/>
      <c r="D10" s="198"/>
      <c r="F10" s="219" t="s">
        <v>279</v>
      </c>
      <c r="G10" s="220" t="s">
        <v>279</v>
      </c>
    </row>
    <row r="11" spans="1:7" x14ac:dyDescent="0.25">
      <c r="A11" s="196" t="s">
        <v>349</v>
      </c>
      <c r="B11" s="195" t="s">
        <v>350</v>
      </c>
      <c r="C11" s="194"/>
      <c r="D11" s="198"/>
      <c r="F11" s="223" t="s">
        <v>280</v>
      </c>
      <c r="G11" s="224" t="s">
        <v>280</v>
      </c>
    </row>
    <row r="12" spans="1:7" ht="15.75" thickBot="1" x14ac:dyDescent="0.3">
      <c r="A12" s="196" t="s">
        <v>351</v>
      </c>
      <c r="B12" s="195" t="s">
        <v>352</v>
      </c>
      <c r="C12" s="194"/>
      <c r="D12" s="198"/>
      <c r="F12" s="225" t="s">
        <v>371</v>
      </c>
      <c r="G12" s="226" t="s">
        <v>371</v>
      </c>
    </row>
    <row r="13" spans="1:7" x14ac:dyDescent="0.25">
      <c r="A13" s="196" t="s">
        <v>353</v>
      </c>
      <c r="B13" s="195" t="s">
        <v>354</v>
      </c>
      <c r="C13" s="194"/>
      <c r="D13" s="198"/>
    </row>
    <row r="14" spans="1:7" ht="15.75" thickBot="1" x14ac:dyDescent="0.3">
      <c r="A14" s="200" t="s">
        <v>392</v>
      </c>
      <c r="B14" s="201" t="s">
        <v>340</v>
      </c>
      <c r="C14" s="202"/>
      <c r="D14" s="203"/>
    </row>
    <row r="15" spans="1:7" ht="15.75" thickBot="1" x14ac:dyDescent="0.3">
      <c r="A15" s="192"/>
      <c r="C15" s="192"/>
      <c r="D15" s="192"/>
    </row>
    <row r="16" spans="1:7" ht="15.75" x14ac:dyDescent="0.25">
      <c r="B16" s="227" t="s">
        <v>381</v>
      </c>
      <c r="C16" s="230" t="s">
        <v>357</v>
      </c>
      <c r="D16" s="231" t="s">
        <v>358</v>
      </c>
    </row>
    <row r="17" spans="2:4" ht="30.75" thickBot="1" x14ac:dyDescent="0.3">
      <c r="B17" s="234" t="s">
        <v>382</v>
      </c>
      <c r="C17" s="232" t="s">
        <v>328</v>
      </c>
      <c r="D17" s="233" t="s">
        <v>359</v>
      </c>
    </row>
    <row r="18" spans="2:4" x14ac:dyDescent="0.25">
      <c r="B18" s="228" t="s">
        <v>330</v>
      </c>
    </row>
    <row r="19" spans="2:4" ht="15.75" thickBot="1" x14ac:dyDescent="0.3">
      <c r="B19" s="229" t="s">
        <v>331</v>
      </c>
    </row>
    <row r="20" spans="2:4" x14ac:dyDescent="0.25">
      <c r="B20" t="s">
        <v>393</v>
      </c>
    </row>
    <row r="22" spans="2:4" x14ac:dyDescent="0.25">
      <c r="B22" t="s">
        <v>942</v>
      </c>
      <c r="C22" s="102">
        <v>50</v>
      </c>
    </row>
    <row r="23" spans="2:4" x14ac:dyDescent="0.25">
      <c r="B23" t="s">
        <v>943</v>
      </c>
      <c r="C23" s="102">
        <v>25</v>
      </c>
    </row>
    <row r="24" spans="2:4" x14ac:dyDescent="0.25">
      <c r="B24" t="s">
        <v>944</v>
      </c>
      <c r="C24" s="102">
        <v>15</v>
      </c>
    </row>
    <row r="25" spans="2:4" x14ac:dyDescent="0.25">
      <c r="B25" t="s">
        <v>945</v>
      </c>
      <c r="C25" s="102">
        <v>10</v>
      </c>
    </row>
    <row r="26" spans="2:4" x14ac:dyDescent="0.25">
      <c r="B26" t="s">
        <v>946</v>
      </c>
      <c r="D26" s="425" t="s">
        <v>947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H22"/>
  <sheetViews>
    <sheetView zoomScale="130" zoomScaleNormal="130" workbookViewId="0">
      <selection activeCell="E13" sqref="E13"/>
    </sheetView>
  </sheetViews>
  <sheetFormatPr baseColWidth="10" defaultRowHeight="11.25" x14ac:dyDescent="0.2"/>
  <cols>
    <col min="1" max="1" width="4.28515625" style="105" customWidth="1"/>
    <col min="2" max="2" width="9.28515625" style="105" bestFit="1" customWidth="1"/>
    <col min="3" max="3" width="34.85546875" style="118" customWidth="1"/>
    <col min="4" max="4" width="18.28515625" style="105" customWidth="1"/>
    <col min="5" max="5" width="23.28515625" style="113" customWidth="1"/>
    <col min="6" max="6" width="8.85546875" style="113" customWidth="1"/>
    <col min="7" max="7" width="8.42578125" style="105" customWidth="1"/>
    <col min="8" max="16384" width="11.42578125" style="113"/>
  </cols>
  <sheetData>
    <row r="1" spans="1:8" s="105" customFormat="1" ht="35.25" customHeight="1" x14ac:dyDescent="0.25">
      <c r="A1" s="103" t="s">
        <v>213</v>
      </c>
      <c r="B1" s="104" t="s">
        <v>201</v>
      </c>
      <c r="C1" s="104" t="s">
        <v>202</v>
      </c>
      <c r="D1" s="104" t="s">
        <v>217</v>
      </c>
      <c r="E1" s="104" t="s">
        <v>960</v>
      </c>
      <c r="F1" s="103" t="s">
        <v>203</v>
      </c>
      <c r="G1" s="104" t="s">
        <v>205</v>
      </c>
    </row>
    <row r="2" spans="1:8" s="110" customFormat="1" ht="67.5" x14ac:dyDescent="0.25">
      <c r="A2" s="106">
        <v>1</v>
      </c>
      <c r="B2" s="107" t="s">
        <v>948</v>
      </c>
      <c r="C2" s="111" t="s">
        <v>321</v>
      </c>
      <c r="D2" s="116" t="s">
        <v>963</v>
      </c>
      <c r="F2" s="109"/>
      <c r="G2" s="106"/>
    </row>
    <row r="3" spans="1:8" ht="22.5" x14ac:dyDescent="0.2">
      <c r="A3" s="106">
        <v>2</v>
      </c>
      <c r="B3" s="107" t="s">
        <v>949</v>
      </c>
      <c r="C3" s="111" t="s">
        <v>319</v>
      </c>
      <c r="D3" s="106"/>
      <c r="E3" s="314" t="s">
        <v>961</v>
      </c>
      <c r="F3" s="112"/>
      <c r="G3" s="106" t="s">
        <v>206</v>
      </c>
    </row>
    <row r="4" spans="1:8" ht="59.25" customHeight="1" x14ac:dyDescent="0.2">
      <c r="A4" s="106">
        <v>3</v>
      </c>
      <c r="B4" s="107" t="s">
        <v>950</v>
      </c>
      <c r="C4" s="111" t="s">
        <v>309</v>
      </c>
      <c r="D4" s="180" t="s">
        <v>964</v>
      </c>
      <c r="E4" s="177" t="s">
        <v>962</v>
      </c>
      <c r="F4" s="112"/>
      <c r="G4" s="106"/>
    </row>
    <row r="5" spans="1:8" ht="45" x14ac:dyDescent="0.2">
      <c r="A5" s="106">
        <v>4</v>
      </c>
      <c r="B5" s="107" t="s">
        <v>951</v>
      </c>
      <c r="C5" s="111" t="s">
        <v>309</v>
      </c>
      <c r="D5" s="108" t="s">
        <v>965</v>
      </c>
      <c r="E5" s="315" t="s">
        <v>966</v>
      </c>
      <c r="F5" s="193" t="s">
        <v>327</v>
      </c>
      <c r="G5" s="106" t="s">
        <v>210</v>
      </c>
    </row>
    <row r="6" spans="1:8" ht="73.5" customHeight="1" x14ac:dyDescent="0.2">
      <c r="A6" s="106">
        <v>5</v>
      </c>
      <c r="B6" s="107" t="s">
        <v>952</v>
      </c>
      <c r="C6" s="111" t="s">
        <v>310</v>
      </c>
      <c r="D6" s="181" t="s">
        <v>967</v>
      </c>
      <c r="E6" s="316" t="s">
        <v>968</v>
      </c>
      <c r="F6" s="112"/>
      <c r="G6" s="106" t="s">
        <v>209</v>
      </c>
    </row>
    <row r="7" spans="1:8" ht="56.25" x14ac:dyDescent="0.2">
      <c r="A7" s="106">
        <v>6</v>
      </c>
      <c r="B7" s="107" t="s">
        <v>953</v>
      </c>
      <c r="C7" s="111" t="s">
        <v>308</v>
      </c>
      <c r="D7" s="598" t="s">
        <v>969</v>
      </c>
      <c r="E7" s="317" t="s">
        <v>970</v>
      </c>
      <c r="F7" s="114" t="s">
        <v>214</v>
      </c>
      <c r="G7" s="106" t="s">
        <v>208</v>
      </c>
    </row>
    <row r="8" spans="1:8" ht="67.5" x14ac:dyDescent="0.2">
      <c r="A8" s="106">
        <v>7</v>
      </c>
      <c r="B8" s="107" t="s">
        <v>954</v>
      </c>
      <c r="C8" s="116" t="s">
        <v>311</v>
      </c>
      <c r="D8" s="116" t="s">
        <v>972</v>
      </c>
      <c r="E8" s="180" t="s">
        <v>971</v>
      </c>
      <c r="F8" s="108"/>
      <c r="G8" s="106"/>
      <c r="H8" s="115" t="s">
        <v>212</v>
      </c>
    </row>
    <row r="9" spans="1:8" ht="22.5" x14ac:dyDescent="0.2">
      <c r="A9" s="106">
        <v>8</v>
      </c>
      <c r="B9" s="107" t="s">
        <v>955</v>
      </c>
      <c r="C9" s="111" t="s">
        <v>312</v>
      </c>
      <c r="D9" s="116" t="s">
        <v>973</v>
      </c>
      <c r="E9" s="317" t="s">
        <v>974</v>
      </c>
      <c r="F9" s="114" t="s">
        <v>204</v>
      </c>
      <c r="G9" s="106" t="s">
        <v>207</v>
      </c>
    </row>
    <row r="10" spans="1:8" ht="22.5" x14ac:dyDescent="0.2">
      <c r="A10" s="106">
        <v>9</v>
      </c>
      <c r="B10" s="107" t="s">
        <v>956</v>
      </c>
      <c r="C10" s="111" t="s">
        <v>322</v>
      </c>
      <c r="D10" s="116"/>
      <c r="E10" s="182" t="s">
        <v>313</v>
      </c>
      <c r="F10" s="112"/>
      <c r="G10" s="106"/>
    </row>
    <row r="11" spans="1:8" s="118" customFormat="1" x14ac:dyDescent="0.25">
      <c r="A11" s="106">
        <v>10</v>
      </c>
      <c r="B11" s="107" t="s">
        <v>957</v>
      </c>
      <c r="C11" s="117" t="s">
        <v>320</v>
      </c>
      <c r="D11" s="181"/>
      <c r="E11" s="108"/>
      <c r="F11" s="117"/>
      <c r="G11" s="106" t="s">
        <v>215</v>
      </c>
    </row>
    <row r="12" spans="1:8" ht="33.75" x14ac:dyDescent="0.2">
      <c r="A12" s="106">
        <v>11</v>
      </c>
      <c r="B12" s="107" t="s">
        <v>958</v>
      </c>
      <c r="C12" s="116" t="s">
        <v>383</v>
      </c>
      <c r="D12" s="108"/>
      <c r="E12" s="108" t="s">
        <v>975</v>
      </c>
      <c r="F12" s="112"/>
      <c r="G12" s="108" t="s">
        <v>211</v>
      </c>
    </row>
    <row r="13" spans="1:8" x14ac:dyDescent="0.2">
      <c r="A13" s="106">
        <v>12</v>
      </c>
      <c r="B13" s="107" t="s">
        <v>959</v>
      </c>
      <c r="C13" s="117" t="s">
        <v>216</v>
      </c>
      <c r="D13" s="106"/>
      <c r="E13" s="112"/>
      <c r="F13" s="112"/>
      <c r="G13" s="106"/>
    </row>
    <row r="14" spans="1:8" x14ac:dyDescent="0.2">
      <c r="B14" s="119"/>
    </row>
    <row r="15" spans="1:8" x14ac:dyDescent="0.2">
      <c r="B15" s="119"/>
      <c r="C15" s="178" t="s">
        <v>317</v>
      </c>
    </row>
    <row r="16" spans="1:8" x14ac:dyDescent="0.2">
      <c r="B16" s="119"/>
      <c r="C16" s="178" t="s">
        <v>318</v>
      </c>
    </row>
    <row r="17" spans="2:3" x14ac:dyDescent="0.2">
      <c r="B17" s="119"/>
      <c r="C17" s="178" t="s">
        <v>313</v>
      </c>
    </row>
    <row r="18" spans="2:3" x14ac:dyDescent="0.2">
      <c r="B18" s="119"/>
      <c r="C18" s="178" t="s">
        <v>314</v>
      </c>
    </row>
    <row r="19" spans="2:3" x14ac:dyDescent="0.2">
      <c r="B19" s="119"/>
      <c r="C19" s="178" t="s">
        <v>315</v>
      </c>
    </row>
    <row r="20" spans="2:3" ht="12" x14ac:dyDescent="0.2">
      <c r="B20" s="119"/>
      <c r="C20" s="179" t="s">
        <v>316</v>
      </c>
    </row>
    <row r="21" spans="2:3" x14ac:dyDescent="0.2">
      <c r="B21" s="119"/>
    </row>
    <row r="22" spans="2:3" x14ac:dyDescent="0.2">
      <c r="B22" s="11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V401"/>
  <sheetViews>
    <sheetView zoomScale="60" zoomScaleNormal="60" workbookViewId="0">
      <pane ySplit="1" topLeftCell="A2" activePane="bottomLeft" state="frozen"/>
      <selection activeCell="C1" sqref="C1"/>
      <selection pane="bottomLeft" activeCell="I22" sqref="I22"/>
    </sheetView>
  </sheetViews>
  <sheetFormatPr baseColWidth="10" defaultRowHeight="23.25" x14ac:dyDescent="0.35"/>
  <cols>
    <col min="1" max="2" width="11.42578125" style="140" hidden="1" customWidth="1"/>
    <col min="3" max="3" width="7" style="151" customWidth="1"/>
    <col min="4" max="4" width="28" style="152" customWidth="1"/>
    <col min="5" max="5" width="10.28515625" style="152" customWidth="1"/>
    <col min="6" max="6" width="33.42578125" style="140" bestFit="1" customWidth="1"/>
    <col min="7" max="7" width="18.85546875" style="173" customWidth="1"/>
    <col min="8" max="8" width="31.28515625" style="152" customWidth="1"/>
    <col min="9" max="9" width="20" style="140" customWidth="1"/>
    <col min="10" max="11" width="19.5703125" style="140" customWidth="1"/>
    <col min="12" max="13" width="12.5703125" style="140" customWidth="1"/>
    <col min="14" max="16384" width="11.42578125" style="140"/>
  </cols>
  <sheetData>
    <row r="1" spans="1:22" s="135" customFormat="1" ht="63" x14ac:dyDescent="0.25">
      <c r="A1" s="132" t="s">
        <v>264</v>
      </c>
      <c r="B1" s="132" t="s">
        <v>187</v>
      </c>
      <c r="C1" s="170" t="s">
        <v>365</v>
      </c>
      <c r="D1" s="132" t="s">
        <v>199</v>
      </c>
      <c r="E1" s="132" t="s">
        <v>264</v>
      </c>
      <c r="F1" s="133" t="s">
        <v>307</v>
      </c>
      <c r="G1" s="171" t="s">
        <v>265</v>
      </c>
      <c r="H1" s="132" t="s">
        <v>266</v>
      </c>
      <c r="I1" s="132" t="s">
        <v>267</v>
      </c>
      <c r="J1" s="131" t="s">
        <v>268</v>
      </c>
      <c r="K1" s="131" t="s">
        <v>269</v>
      </c>
      <c r="L1" s="133" t="s">
        <v>270</v>
      </c>
      <c r="M1" s="133" t="s">
        <v>271</v>
      </c>
      <c r="N1" s="134" t="s">
        <v>272</v>
      </c>
      <c r="O1" s="134" t="s">
        <v>273</v>
      </c>
      <c r="P1" s="134" t="s">
        <v>274</v>
      </c>
      <c r="Q1" s="134" t="s">
        <v>275</v>
      </c>
      <c r="R1" s="134" t="s">
        <v>276</v>
      </c>
      <c r="S1" s="135" t="s">
        <v>184</v>
      </c>
      <c r="T1" s="135" t="s">
        <v>185</v>
      </c>
      <c r="U1" s="135" t="s">
        <v>198</v>
      </c>
      <c r="V1" s="135" t="s">
        <v>854</v>
      </c>
    </row>
    <row r="2" spans="1:22" ht="15" customHeight="1" x14ac:dyDescent="0.25">
      <c r="A2" s="140">
        <f>E2</f>
        <v>0</v>
      </c>
      <c r="B2" s="140" t="s">
        <v>742</v>
      </c>
      <c r="C2" s="526">
        <v>1</v>
      </c>
      <c r="D2" s="280"/>
      <c r="E2" s="136"/>
      <c r="F2" s="137" t="s">
        <v>355</v>
      </c>
      <c r="G2" s="137" t="s">
        <v>360</v>
      </c>
      <c r="H2" s="281"/>
      <c r="I2" s="138"/>
      <c r="J2" s="519"/>
      <c r="K2" s="282"/>
      <c r="L2" s="282"/>
      <c r="M2" s="282"/>
      <c r="N2" s="283"/>
      <c r="O2" s="283"/>
      <c r="P2" s="283"/>
      <c r="Q2" s="283"/>
      <c r="R2" s="283"/>
    </row>
    <row r="3" spans="1:22" ht="15" customHeight="1" x14ac:dyDescent="0.25">
      <c r="A3" s="140">
        <f t="shared" ref="A3:A66" si="0">E3</f>
        <v>0</v>
      </c>
      <c r="B3" s="140" t="s">
        <v>743</v>
      </c>
      <c r="C3" s="526"/>
      <c r="D3" s="280"/>
      <c r="E3" s="136"/>
      <c r="F3" s="172"/>
      <c r="G3" s="172" t="s">
        <v>361</v>
      </c>
      <c r="H3" s="281"/>
      <c r="I3" s="138"/>
      <c r="J3" s="519"/>
      <c r="K3" s="282"/>
      <c r="L3" s="311"/>
      <c r="M3" s="282"/>
      <c r="N3" s="283"/>
      <c r="O3" s="283"/>
      <c r="P3" s="283"/>
      <c r="Q3" s="283"/>
      <c r="R3" s="283"/>
    </row>
    <row r="4" spans="1:22" ht="17.25" customHeight="1" x14ac:dyDescent="0.25">
      <c r="A4" s="140">
        <f t="shared" si="0"/>
        <v>0</v>
      </c>
      <c r="B4" s="140" t="s">
        <v>744</v>
      </c>
      <c r="C4" s="526"/>
      <c r="D4" s="280"/>
      <c r="E4" s="136"/>
      <c r="F4" s="284"/>
      <c r="G4" s="188" t="s">
        <v>362</v>
      </c>
      <c r="H4" s="281"/>
      <c r="I4" s="138"/>
      <c r="J4" s="519"/>
      <c r="K4" s="282"/>
      <c r="L4" s="311"/>
      <c r="M4" s="282"/>
      <c r="N4" s="283"/>
      <c r="O4" s="283"/>
      <c r="P4" s="283"/>
      <c r="Q4" s="283"/>
      <c r="R4" s="283"/>
    </row>
    <row r="5" spans="1:22" ht="15" x14ac:dyDescent="0.25">
      <c r="A5" s="140">
        <f t="shared" si="0"/>
        <v>0</v>
      </c>
      <c r="B5" s="140" t="s">
        <v>745</v>
      </c>
      <c r="C5" s="526"/>
      <c r="D5" s="285"/>
      <c r="E5" s="285"/>
      <c r="F5" s="286"/>
      <c r="G5" s="189" t="s">
        <v>367</v>
      </c>
      <c r="H5" s="281"/>
      <c r="I5" s="138"/>
      <c r="J5" s="519"/>
      <c r="K5" s="282"/>
      <c r="L5" s="311"/>
      <c r="M5" s="282"/>
      <c r="N5" s="283"/>
      <c r="O5" s="283"/>
      <c r="P5" s="283"/>
      <c r="Q5" s="283"/>
      <c r="R5" s="283"/>
    </row>
    <row r="6" spans="1:22" ht="15" x14ac:dyDescent="0.25">
      <c r="A6" s="140">
        <f t="shared" si="0"/>
        <v>0</v>
      </c>
      <c r="B6" s="140" t="s">
        <v>746</v>
      </c>
      <c r="C6" s="526"/>
      <c r="D6" s="280"/>
      <c r="E6" s="136"/>
      <c r="F6" s="191"/>
      <c r="G6" s="191" t="s">
        <v>368</v>
      </c>
      <c r="H6" s="281"/>
      <c r="I6" s="138"/>
      <c r="J6" s="519"/>
      <c r="K6" s="282"/>
      <c r="L6" s="311"/>
      <c r="M6" s="282"/>
      <c r="N6" s="283"/>
      <c r="O6" s="283"/>
      <c r="P6" s="283"/>
      <c r="Q6" s="283"/>
      <c r="R6" s="283"/>
    </row>
    <row r="7" spans="1:22" ht="15" x14ac:dyDescent="0.25">
      <c r="A7" s="140">
        <f t="shared" si="0"/>
        <v>0</v>
      </c>
      <c r="B7" s="140" t="s">
        <v>747</v>
      </c>
      <c r="C7" s="526"/>
      <c r="D7" s="280"/>
      <c r="E7" s="136"/>
      <c r="F7" s="138"/>
      <c r="G7" s="138" t="s">
        <v>369</v>
      </c>
      <c r="H7" s="281"/>
      <c r="I7" s="138"/>
      <c r="J7" s="519"/>
      <c r="K7" s="282"/>
      <c r="L7" s="311"/>
      <c r="M7" s="282"/>
      <c r="N7" s="283"/>
      <c r="O7" s="283"/>
      <c r="P7" s="283"/>
      <c r="Q7" s="283"/>
      <c r="R7" s="283"/>
    </row>
    <row r="8" spans="1:22" ht="15" x14ac:dyDescent="0.25">
      <c r="A8" s="140">
        <f t="shared" si="0"/>
        <v>0</v>
      </c>
      <c r="B8" s="140" t="s">
        <v>748</v>
      </c>
      <c r="C8" s="526"/>
      <c r="D8" s="280"/>
      <c r="E8" s="136"/>
      <c r="F8" s="190"/>
      <c r="G8" s="190" t="s">
        <v>370</v>
      </c>
      <c r="H8" s="281"/>
      <c r="I8" s="138"/>
      <c r="J8" s="519"/>
      <c r="K8" s="282"/>
      <c r="L8" s="311"/>
      <c r="M8" s="282"/>
      <c r="N8" s="283"/>
      <c r="O8" s="283"/>
      <c r="P8" s="283"/>
      <c r="Q8" s="283"/>
      <c r="R8" s="283"/>
    </row>
    <row r="9" spans="1:22" ht="15" x14ac:dyDescent="0.25">
      <c r="A9" s="140">
        <f t="shared" si="0"/>
        <v>0</v>
      </c>
      <c r="B9" s="140" t="s">
        <v>749</v>
      </c>
      <c r="C9" s="526"/>
      <c r="D9" s="280"/>
      <c r="E9" s="136"/>
      <c r="F9" s="138"/>
      <c r="G9" s="138" t="s">
        <v>279</v>
      </c>
      <c r="H9" s="281"/>
      <c r="I9" s="138"/>
      <c r="J9" s="519"/>
      <c r="K9" s="282"/>
      <c r="L9" s="311"/>
      <c r="M9" s="282"/>
      <c r="N9" s="283"/>
      <c r="O9" s="283"/>
      <c r="P9" s="283"/>
      <c r="Q9" s="283"/>
      <c r="R9" s="283"/>
    </row>
    <row r="10" spans="1:22" ht="15" x14ac:dyDescent="0.25">
      <c r="A10" s="140">
        <f t="shared" si="0"/>
        <v>0</v>
      </c>
      <c r="B10" s="140" t="s">
        <v>750</v>
      </c>
      <c r="C10" s="526"/>
      <c r="D10" s="280"/>
      <c r="E10" s="136"/>
      <c r="F10" s="138"/>
      <c r="G10" s="287" t="s">
        <v>280</v>
      </c>
      <c r="H10" s="281"/>
      <c r="I10" s="138"/>
      <c r="J10" s="519"/>
      <c r="K10" s="282"/>
      <c r="L10" s="311"/>
      <c r="M10" s="282"/>
      <c r="N10" s="283"/>
      <c r="O10" s="283"/>
      <c r="P10" s="283"/>
      <c r="Q10" s="283"/>
      <c r="R10" s="283"/>
    </row>
    <row r="11" spans="1:22" ht="15.75" thickBot="1" x14ac:dyDescent="0.3">
      <c r="A11" s="140">
        <f t="shared" si="0"/>
        <v>0</v>
      </c>
      <c r="B11" s="140" t="s">
        <v>751</v>
      </c>
      <c r="C11" s="527"/>
      <c r="D11" s="288"/>
      <c r="E11" s="142"/>
      <c r="F11" s="141" t="s">
        <v>277</v>
      </c>
      <c r="G11" s="289" t="s">
        <v>371</v>
      </c>
      <c r="H11" s="290"/>
      <c r="I11" s="143"/>
      <c r="J11" s="529"/>
      <c r="K11" s="291"/>
      <c r="L11" s="311"/>
      <c r="M11" s="291"/>
      <c r="N11" s="292"/>
      <c r="O11" s="292"/>
      <c r="P11" s="292"/>
      <c r="Q11" s="292"/>
      <c r="R11" s="292"/>
    </row>
    <row r="12" spans="1:22" ht="15" customHeight="1" x14ac:dyDescent="0.25">
      <c r="A12" s="140">
        <f t="shared" si="0"/>
        <v>0</v>
      </c>
      <c r="B12" s="140" t="s">
        <v>752</v>
      </c>
      <c r="C12" s="521">
        <v>2</v>
      </c>
      <c r="D12" s="293"/>
      <c r="E12" s="293"/>
      <c r="F12" s="137" t="s">
        <v>355</v>
      </c>
      <c r="G12" s="137" t="s">
        <v>360</v>
      </c>
      <c r="H12" s="293"/>
      <c r="I12" s="294"/>
      <c r="J12" s="524"/>
      <c r="K12" s="295"/>
      <c r="L12" s="311"/>
      <c r="M12" s="295"/>
      <c r="N12" s="296"/>
      <c r="O12" s="296"/>
      <c r="P12" s="296"/>
      <c r="Q12" s="296"/>
      <c r="R12" s="297"/>
    </row>
    <row r="13" spans="1:22" ht="15" customHeight="1" x14ac:dyDescent="0.25">
      <c r="A13" s="140">
        <f t="shared" si="0"/>
        <v>0</v>
      </c>
      <c r="B13" s="140" t="s">
        <v>753</v>
      </c>
      <c r="C13" s="522"/>
      <c r="D13" s="280"/>
      <c r="E13" s="280"/>
      <c r="F13" s="172"/>
      <c r="G13" s="172" t="s">
        <v>361</v>
      </c>
      <c r="H13" s="280"/>
      <c r="I13" s="298"/>
      <c r="J13" s="519"/>
      <c r="K13" s="282"/>
      <c r="L13" s="311"/>
      <c r="M13" s="282"/>
      <c r="N13" s="283"/>
      <c r="O13" s="283"/>
      <c r="P13" s="283"/>
      <c r="Q13" s="283"/>
      <c r="R13" s="299"/>
    </row>
    <row r="14" spans="1:22" ht="15" customHeight="1" x14ac:dyDescent="0.25">
      <c r="A14" s="140">
        <f t="shared" si="0"/>
        <v>0</v>
      </c>
      <c r="B14" s="140" t="s">
        <v>754</v>
      </c>
      <c r="C14" s="522"/>
      <c r="D14" s="280"/>
      <c r="E14" s="280"/>
      <c r="F14" s="284"/>
      <c r="G14" s="188" t="s">
        <v>362</v>
      </c>
      <c r="H14" s="280"/>
      <c r="I14" s="298"/>
      <c r="J14" s="519"/>
      <c r="K14" s="282"/>
      <c r="L14" s="311"/>
      <c r="M14" s="282"/>
      <c r="N14" s="283"/>
      <c r="O14" s="283"/>
      <c r="P14" s="283"/>
      <c r="Q14" s="283"/>
      <c r="R14" s="299"/>
    </row>
    <row r="15" spans="1:22" ht="15" customHeight="1" x14ac:dyDescent="0.25">
      <c r="A15" s="140">
        <f t="shared" si="0"/>
        <v>0</v>
      </c>
      <c r="B15" s="140" t="s">
        <v>755</v>
      </c>
      <c r="C15" s="522"/>
      <c r="D15" s="280"/>
      <c r="E15" s="280"/>
      <c r="F15" s="286"/>
      <c r="G15" s="189" t="s">
        <v>367</v>
      </c>
      <c r="H15" s="280"/>
      <c r="I15" s="298"/>
      <c r="J15" s="519"/>
      <c r="K15" s="282"/>
      <c r="L15" s="311"/>
      <c r="M15" s="282"/>
      <c r="N15" s="283"/>
      <c r="O15" s="283"/>
      <c r="P15" s="283"/>
      <c r="Q15" s="283"/>
      <c r="R15" s="299"/>
    </row>
    <row r="16" spans="1:22" ht="15" customHeight="1" x14ac:dyDescent="0.25">
      <c r="A16" s="140">
        <f t="shared" si="0"/>
        <v>0</v>
      </c>
      <c r="B16" s="140" t="s">
        <v>756</v>
      </c>
      <c r="C16" s="522"/>
      <c r="D16" s="280"/>
      <c r="E16" s="280"/>
      <c r="F16" s="191"/>
      <c r="G16" s="191" t="s">
        <v>368</v>
      </c>
      <c r="H16" s="280"/>
      <c r="I16" s="298"/>
      <c r="J16" s="519"/>
      <c r="K16" s="282"/>
      <c r="L16" s="311"/>
      <c r="M16" s="282"/>
      <c r="N16" s="283"/>
      <c r="O16" s="283"/>
      <c r="P16" s="283"/>
      <c r="Q16" s="283"/>
      <c r="R16" s="299"/>
    </row>
    <row r="17" spans="1:18" ht="15" customHeight="1" x14ac:dyDescent="0.25">
      <c r="A17" s="140">
        <f t="shared" si="0"/>
        <v>0</v>
      </c>
      <c r="B17" s="140" t="s">
        <v>757</v>
      </c>
      <c r="C17" s="522"/>
      <c r="D17" s="280"/>
      <c r="E17" s="280"/>
      <c r="F17" s="138"/>
      <c r="G17" s="138" t="s">
        <v>369</v>
      </c>
      <c r="H17" s="280"/>
      <c r="I17" s="298"/>
      <c r="J17" s="519"/>
      <c r="K17" s="282"/>
      <c r="L17" s="311"/>
      <c r="M17" s="282"/>
      <c r="N17" s="283"/>
      <c r="O17" s="283"/>
      <c r="P17" s="283"/>
      <c r="Q17" s="283"/>
      <c r="R17" s="299"/>
    </row>
    <row r="18" spans="1:18" ht="15" customHeight="1" x14ac:dyDescent="0.25">
      <c r="A18" s="140">
        <f t="shared" si="0"/>
        <v>0</v>
      </c>
      <c r="B18" s="140" t="s">
        <v>758</v>
      </c>
      <c r="C18" s="522"/>
      <c r="D18" s="280"/>
      <c r="E18" s="280"/>
      <c r="F18" s="190"/>
      <c r="G18" s="190" t="s">
        <v>370</v>
      </c>
      <c r="H18" s="280"/>
      <c r="I18" s="298"/>
      <c r="J18" s="519"/>
      <c r="K18" s="282"/>
      <c r="L18" s="311"/>
      <c r="M18" s="282"/>
      <c r="N18" s="283"/>
      <c r="O18" s="283"/>
      <c r="P18" s="283"/>
      <c r="Q18" s="283"/>
      <c r="R18" s="299"/>
    </row>
    <row r="19" spans="1:18" ht="15" customHeight="1" x14ac:dyDescent="0.25">
      <c r="A19" s="140">
        <f t="shared" si="0"/>
        <v>0</v>
      </c>
      <c r="B19" s="140" t="s">
        <v>759</v>
      </c>
      <c r="C19" s="522"/>
      <c r="D19" s="280"/>
      <c r="E19" s="280"/>
      <c r="F19" s="138"/>
      <c r="G19" s="138" t="s">
        <v>279</v>
      </c>
      <c r="H19" s="280"/>
      <c r="I19" s="298"/>
      <c r="J19" s="519"/>
      <c r="K19" s="282"/>
      <c r="L19" s="311"/>
      <c r="M19" s="282"/>
      <c r="N19" s="283"/>
      <c r="O19" s="283"/>
      <c r="P19" s="283"/>
      <c r="Q19" s="283"/>
      <c r="R19" s="299"/>
    </row>
    <row r="20" spans="1:18" ht="15" customHeight="1" x14ac:dyDescent="0.25">
      <c r="A20" s="140">
        <f t="shared" si="0"/>
        <v>0</v>
      </c>
      <c r="B20" s="140" t="s">
        <v>760</v>
      </c>
      <c r="C20" s="522"/>
      <c r="D20" s="280"/>
      <c r="E20" s="280"/>
      <c r="F20" s="138"/>
      <c r="G20" s="287" t="s">
        <v>280</v>
      </c>
      <c r="H20" s="280"/>
      <c r="I20" s="298"/>
      <c r="J20" s="519"/>
      <c r="K20" s="282"/>
      <c r="L20" s="311"/>
      <c r="M20" s="282"/>
      <c r="N20" s="283"/>
      <c r="O20" s="283"/>
      <c r="P20" s="283"/>
      <c r="Q20" s="283"/>
      <c r="R20" s="299"/>
    </row>
    <row r="21" spans="1:18" ht="15" customHeight="1" thickBot="1" x14ac:dyDescent="0.3">
      <c r="A21" s="140">
        <f t="shared" si="0"/>
        <v>0</v>
      </c>
      <c r="B21" s="140" t="s">
        <v>761</v>
      </c>
      <c r="C21" s="523"/>
      <c r="D21" s="300"/>
      <c r="E21" s="300"/>
      <c r="F21" s="141" t="s">
        <v>277</v>
      </c>
      <c r="G21" s="289" t="s">
        <v>371</v>
      </c>
      <c r="H21" s="300"/>
      <c r="I21" s="301"/>
      <c r="J21" s="520"/>
      <c r="K21" s="302"/>
      <c r="L21" s="311"/>
      <c r="M21" s="302"/>
      <c r="N21" s="303"/>
      <c r="O21" s="303"/>
      <c r="P21" s="303"/>
      <c r="Q21" s="303"/>
      <c r="R21" s="304"/>
    </row>
    <row r="22" spans="1:18" ht="15" customHeight="1" x14ac:dyDescent="0.25">
      <c r="A22" s="140">
        <f t="shared" si="0"/>
        <v>0</v>
      </c>
      <c r="B22" s="140" t="s">
        <v>762</v>
      </c>
      <c r="C22" s="521">
        <v>3</v>
      </c>
      <c r="D22" s="293"/>
      <c r="E22" s="146"/>
      <c r="F22" s="191" t="s">
        <v>893</v>
      </c>
      <c r="G22" s="191" t="s">
        <v>368</v>
      </c>
      <c r="H22" s="146"/>
      <c r="I22" s="144"/>
      <c r="J22" s="318"/>
      <c r="K22" s="318"/>
      <c r="L22" s="318"/>
      <c r="M22" s="318"/>
      <c r="N22" s="296"/>
      <c r="O22" s="296"/>
      <c r="P22" s="296"/>
      <c r="Q22" s="296"/>
      <c r="R22" s="297"/>
    </row>
    <row r="23" spans="1:18" ht="15" customHeight="1" x14ac:dyDescent="0.25">
      <c r="A23" s="140">
        <f t="shared" si="0"/>
        <v>0</v>
      </c>
      <c r="B23" s="140" t="s">
        <v>763</v>
      </c>
      <c r="C23" s="522"/>
      <c r="D23" s="280"/>
      <c r="E23" s="136"/>
      <c r="F23" s="141" t="s">
        <v>277</v>
      </c>
      <c r="G23" s="289" t="s">
        <v>900</v>
      </c>
      <c r="H23" s="136"/>
      <c r="I23" s="138"/>
      <c r="J23" s="318"/>
      <c r="K23" s="318"/>
      <c r="L23" s="318"/>
      <c r="M23" s="318"/>
      <c r="N23" s="283"/>
      <c r="O23" s="283"/>
      <c r="P23" s="283"/>
      <c r="Q23" s="283"/>
      <c r="R23" s="299"/>
    </row>
    <row r="24" spans="1:18" ht="15" customHeight="1" x14ac:dyDescent="0.25">
      <c r="A24" s="140">
        <f t="shared" si="0"/>
        <v>0</v>
      </c>
      <c r="B24" s="140" t="s">
        <v>764</v>
      </c>
      <c r="C24" s="522"/>
      <c r="D24" s="280"/>
      <c r="E24" s="136"/>
      <c r="F24" s="399" t="s">
        <v>894</v>
      </c>
      <c r="G24" s="138" t="s">
        <v>369</v>
      </c>
      <c r="H24" s="136"/>
      <c r="I24" s="148"/>
      <c r="J24" s="318"/>
      <c r="K24" s="318"/>
      <c r="L24" s="318"/>
      <c r="M24" s="318"/>
      <c r="N24" s="283"/>
      <c r="O24" s="283"/>
      <c r="P24" s="283"/>
      <c r="Q24" s="283"/>
      <c r="R24" s="299"/>
    </row>
    <row r="25" spans="1:18" ht="15" customHeight="1" x14ac:dyDescent="0.25">
      <c r="A25" s="140">
        <f t="shared" si="0"/>
        <v>0</v>
      </c>
      <c r="B25" s="140" t="s">
        <v>765</v>
      </c>
      <c r="C25" s="522"/>
      <c r="D25" s="280"/>
      <c r="E25" s="136"/>
      <c r="F25" s="328" t="s">
        <v>895</v>
      </c>
      <c r="G25" s="190" t="s">
        <v>370</v>
      </c>
      <c r="H25" s="136"/>
      <c r="I25" s="148"/>
      <c r="J25" s="318"/>
      <c r="K25" s="318"/>
      <c r="L25" s="318"/>
      <c r="M25" s="318"/>
      <c r="N25" s="283"/>
      <c r="O25" s="283"/>
      <c r="P25" s="283"/>
      <c r="Q25" s="283"/>
      <c r="R25" s="299"/>
    </row>
    <row r="26" spans="1:18" ht="15" customHeight="1" x14ac:dyDescent="0.25">
      <c r="A26" s="140">
        <f t="shared" si="0"/>
        <v>0</v>
      </c>
      <c r="B26" s="140" t="s">
        <v>766</v>
      </c>
      <c r="C26" s="522"/>
      <c r="D26" s="280"/>
      <c r="E26" s="136"/>
      <c r="F26" s="138" t="s">
        <v>898</v>
      </c>
      <c r="G26" s="327" t="s">
        <v>899</v>
      </c>
      <c r="H26" s="136"/>
      <c r="I26" s="138"/>
      <c r="J26" s="318"/>
      <c r="K26" s="318"/>
      <c r="L26" s="318"/>
      <c r="M26" s="318"/>
      <c r="N26" s="283"/>
      <c r="O26" s="283"/>
      <c r="P26" s="283"/>
      <c r="Q26" s="283"/>
      <c r="R26" s="299"/>
    </row>
    <row r="27" spans="1:18" ht="15" customHeight="1" x14ac:dyDescent="0.25">
      <c r="A27" s="140">
        <f t="shared" si="0"/>
        <v>0</v>
      </c>
      <c r="B27" s="140" t="s">
        <v>767</v>
      </c>
      <c r="C27" s="522"/>
      <c r="D27" s="280"/>
      <c r="E27" s="136"/>
      <c r="F27" s="138" t="s">
        <v>896</v>
      </c>
      <c r="G27" s="138" t="s">
        <v>897</v>
      </c>
      <c r="H27" s="136"/>
      <c r="I27" s="148"/>
      <c r="J27" s="318"/>
      <c r="K27" s="318"/>
      <c r="L27" s="318"/>
      <c r="M27" s="318"/>
      <c r="N27" s="283"/>
      <c r="O27" s="283"/>
      <c r="P27" s="283"/>
      <c r="Q27" s="283"/>
      <c r="R27" s="299"/>
    </row>
    <row r="28" spans="1:18" ht="15" customHeight="1" x14ac:dyDescent="0.25">
      <c r="A28" s="140">
        <f t="shared" si="0"/>
        <v>0</v>
      </c>
      <c r="B28" s="140" t="s">
        <v>768</v>
      </c>
      <c r="C28" s="522"/>
      <c r="D28" s="280"/>
      <c r="E28" s="136"/>
      <c r="F28" s="326" t="s">
        <v>890</v>
      </c>
      <c r="G28" s="188" t="s">
        <v>362</v>
      </c>
      <c r="H28" s="136"/>
      <c r="I28" s="148"/>
      <c r="J28" s="318"/>
      <c r="K28" s="318"/>
      <c r="L28" s="318"/>
      <c r="M28" s="318"/>
      <c r="N28" s="283"/>
      <c r="O28" s="283"/>
      <c r="P28" s="283"/>
      <c r="Q28" s="283"/>
      <c r="R28" s="299"/>
    </row>
    <row r="29" spans="1:18" ht="15" customHeight="1" x14ac:dyDescent="0.25">
      <c r="A29" s="140">
        <f t="shared" si="0"/>
        <v>0</v>
      </c>
      <c r="B29" s="140" t="s">
        <v>769</v>
      </c>
      <c r="C29" s="522"/>
      <c r="D29" s="280"/>
      <c r="E29" s="136"/>
      <c r="F29" s="137" t="s">
        <v>355</v>
      </c>
      <c r="G29" s="137" t="s">
        <v>360</v>
      </c>
      <c r="H29" s="136"/>
      <c r="I29" s="148"/>
      <c r="N29" s="283"/>
      <c r="O29" s="283"/>
      <c r="P29" s="283"/>
      <c r="Q29" s="283"/>
      <c r="R29" s="299"/>
    </row>
    <row r="30" spans="1:18" ht="15" customHeight="1" x14ac:dyDescent="0.25">
      <c r="A30" s="140">
        <f t="shared" si="0"/>
        <v>0</v>
      </c>
      <c r="B30" s="140" t="s">
        <v>770</v>
      </c>
      <c r="C30" s="522"/>
      <c r="D30" s="280"/>
      <c r="E30" s="136"/>
      <c r="F30" s="172" t="s">
        <v>889</v>
      </c>
      <c r="G30" s="325" t="s">
        <v>361</v>
      </c>
      <c r="H30" s="136"/>
      <c r="I30" s="148"/>
      <c r="J30" s="318"/>
      <c r="K30" s="318"/>
      <c r="L30" s="318"/>
      <c r="M30" s="318"/>
      <c r="N30" s="283"/>
      <c r="O30" s="283"/>
      <c r="P30" s="283"/>
      <c r="Q30" s="283"/>
      <c r="R30" s="299"/>
    </row>
    <row r="31" spans="1:18" ht="15" customHeight="1" x14ac:dyDescent="0.25">
      <c r="A31" s="140">
        <f t="shared" si="0"/>
        <v>0</v>
      </c>
      <c r="B31" s="140" t="s">
        <v>771</v>
      </c>
      <c r="C31" s="522"/>
      <c r="D31" s="280"/>
      <c r="E31" s="136"/>
      <c r="F31" s="324" t="s">
        <v>891</v>
      </c>
      <c r="G31" s="189" t="s">
        <v>892</v>
      </c>
      <c r="H31" s="136"/>
      <c r="I31" s="148"/>
      <c r="J31" s="318"/>
      <c r="K31" s="318"/>
      <c r="L31" s="318"/>
      <c r="M31" s="318"/>
      <c r="N31" s="283"/>
      <c r="O31" s="283"/>
      <c r="P31" s="283"/>
      <c r="Q31" s="283"/>
      <c r="R31" s="299"/>
    </row>
    <row r="32" spans="1:18" ht="15" customHeight="1" x14ac:dyDescent="0.25">
      <c r="A32" s="140">
        <f t="shared" si="0"/>
        <v>0</v>
      </c>
      <c r="B32" s="140" t="s">
        <v>772</v>
      </c>
      <c r="C32" s="525">
        <v>4</v>
      </c>
      <c r="D32" s="305"/>
      <c r="E32" s="305"/>
      <c r="F32" s="137" t="s">
        <v>355</v>
      </c>
      <c r="G32" s="137" t="s">
        <v>360</v>
      </c>
      <c r="H32" s="305"/>
      <c r="I32" s="306"/>
      <c r="J32" s="528"/>
      <c r="K32" s="307"/>
      <c r="L32" s="311"/>
      <c r="M32" s="307"/>
      <c r="N32" s="308"/>
      <c r="O32" s="308"/>
      <c r="P32" s="308"/>
      <c r="Q32" s="308"/>
      <c r="R32" s="308"/>
    </row>
    <row r="33" spans="1:18" ht="15" customHeight="1" x14ac:dyDescent="0.25">
      <c r="A33" s="140">
        <f t="shared" si="0"/>
        <v>0</v>
      </c>
      <c r="B33" s="140" t="s">
        <v>773</v>
      </c>
      <c r="C33" s="526"/>
      <c r="D33" s="280"/>
      <c r="E33" s="280"/>
      <c r="F33" s="172"/>
      <c r="G33" s="172" t="s">
        <v>361</v>
      </c>
      <c r="H33" s="280"/>
      <c r="I33" s="298"/>
      <c r="J33" s="519"/>
      <c r="K33" s="282"/>
      <c r="L33" s="311"/>
      <c r="M33" s="282"/>
      <c r="N33" s="283"/>
      <c r="O33" s="283"/>
      <c r="P33" s="283"/>
      <c r="Q33" s="283"/>
      <c r="R33" s="283"/>
    </row>
    <row r="34" spans="1:18" ht="15" customHeight="1" x14ac:dyDescent="0.25">
      <c r="A34" s="140">
        <f t="shared" si="0"/>
        <v>0</v>
      </c>
      <c r="B34" s="140" t="s">
        <v>774</v>
      </c>
      <c r="C34" s="526"/>
      <c r="D34" s="280"/>
      <c r="E34" s="280"/>
      <c r="F34" s="284"/>
      <c r="G34" s="188" t="s">
        <v>362</v>
      </c>
      <c r="H34" s="280"/>
      <c r="I34" s="298"/>
      <c r="J34" s="519"/>
      <c r="K34" s="282"/>
      <c r="L34" s="311"/>
      <c r="M34" s="282"/>
      <c r="N34" s="283"/>
      <c r="O34" s="283"/>
      <c r="P34" s="283"/>
      <c r="Q34" s="283"/>
      <c r="R34" s="283"/>
    </row>
    <row r="35" spans="1:18" ht="15" customHeight="1" x14ac:dyDescent="0.25">
      <c r="A35" s="140">
        <f t="shared" si="0"/>
        <v>0</v>
      </c>
      <c r="B35" s="140" t="s">
        <v>775</v>
      </c>
      <c r="C35" s="526"/>
      <c r="D35" s="280"/>
      <c r="E35" s="280"/>
      <c r="F35" s="286"/>
      <c r="G35" s="189" t="s">
        <v>367</v>
      </c>
      <c r="H35" s="280"/>
      <c r="I35" s="298"/>
      <c r="J35" s="519"/>
      <c r="K35" s="282"/>
      <c r="L35" s="311"/>
      <c r="M35" s="282"/>
      <c r="N35" s="283"/>
      <c r="O35" s="283"/>
      <c r="P35" s="283"/>
      <c r="Q35" s="283"/>
      <c r="R35" s="283"/>
    </row>
    <row r="36" spans="1:18" ht="15" customHeight="1" x14ac:dyDescent="0.25">
      <c r="A36" s="140">
        <f t="shared" si="0"/>
        <v>0</v>
      </c>
      <c r="B36" s="140" t="s">
        <v>776</v>
      </c>
      <c r="C36" s="526"/>
      <c r="D36" s="280"/>
      <c r="E36" s="280"/>
      <c r="F36" s="191"/>
      <c r="G36" s="191" t="s">
        <v>368</v>
      </c>
      <c r="H36" s="280"/>
      <c r="I36" s="298"/>
      <c r="J36" s="519"/>
      <c r="K36" s="282"/>
      <c r="L36" s="311"/>
      <c r="M36" s="282"/>
      <c r="N36" s="283"/>
      <c r="O36" s="283"/>
      <c r="P36" s="283"/>
      <c r="Q36" s="283"/>
      <c r="R36" s="283"/>
    </row>
    <row r="37" spans="1:18" ht="15" customHeight="1" x14ac:dyDescent="0.25">
      <c r="A37" s="140">
        <f t="shared" si="0"/>
        <v>0</v>
      </c>
      <c r="B37" s="140" t="s">
        <v>777</v>
      </c>
      <c r="C37" s="526"/>
      <c r="D37" s="280"/>
      <c r="E37" s="280"/>
      <c r="F37" s="138"/>
      <c r="G37" s="138" t="s">
        <v>369</v>
      </c>
      <c r="H37" s="280"/>
      <c r="I37" s="298"/>
      <c r="J37" s="519"/>
      <c r="K37" s="282"/>
      <c r="L37" s="311"/>
      <c r="M37" s="282"/>
      <c r="N37" s="283"/>
      <c r="O37" s="283"/>
      <c r="P37" s="283"/>
      <c r="Q37" s="283"/>
      <c r="R37" s="283"/>
    </row>
    <row r="38" spans="1:18" ht="15" customHeight="1" x14ac:dyDescent="0.25">
      <c r="A38" s="140">
        <f t="shared" si="0"/>
        <v>0</v>
      </c>
      <c r="B38" s="140" t="s">
        <v>778</v>
      </c>
      <c r="C38" s="526"/>
      <c r="D38" s="280"/>
      <c r="E38" s="280"/>
      <c r="F38" s="190"/>
      <c r="G38" s="190" t="s">
        <v>370</v>
      </c>
      <c r="H38" s="280"/>
      <c r="I38" s="298"/>
      <c r="J38" s="519"/>
      <c r="K38" s="282"/>
      <c r="L38" s="311"/>
      <c r="M38" s="282"/>
      <c r="N38" s="283"/>
      <c r="O38" s="283"/>
      <c r="P38" s="283"/>
      <c r="Q38" s="283"/>
      <c r="R38" s="283"/>
    </row>
    <row r="39" spans="1:18" ht="15" customHeight="1" x14ac:dyDescent="0.25">
      <c r="A39" s="140">
        <f t="shared" si="0"/>
        <v>0</v>
      </c>
      <c r="B39" s="140" t="s">
        <v>779</v>
      </c>
      <c r="C39" s="526"/>
      <c r="D39" s="280"/>
      <c r="E39" s="280"/>
      <c r="F39" s="138"/>
      <c r="G39" s="138" t="s">
        <v>279</v>
      </c>
      <c r="H39" s="280"/>
      <c r="I39" s="298"/>
      <c r="J39" s="519"/>
      <c r="K39" s="282"/>
      <c r="L39" s="311"/>
      <c r="M39" s="282"/>
      <c r="N39" s="283"/>
      <c r="O39" s="283"/>
      <c r="P39" s="283"/>
      <c r="Q39" s="283"/>
      <c r="R39" s="283"/>
    </row>
    <row r="40" spans="1:18" ht="15" customHeight="1" x14ac:dyDescent="0.25">
      <c r="A40" s="140">
        <f t="shared" si="0"/>
        <v>0</v>
      </c>
      <c r="B40" s="140" t="s">
        <v>780</v>
      </c>
      <c r="C40" s="526"/>
      <c r="D40" s="280"/>
      <c r="E40" s="280"/>
      <c r="F40" s="138"/>
      <c r="G40" s="287" t="s">
        <v>280</v>
      </c>
      <c r="H40" s="309"/>
      <c r="I40" s="298"/>
      <c r="J40" s="519"/>
      <c r="K40" s="282"/>
      <c r="L40" s="311"/>
      <c r="M40" s="282"/>
      <c r="N40" s="283"/>
      <c r="O40" s="283"/>
      <c r="P40" s="283"/>
      <c r="Q40" s="283"/>
      <c r="R40" s="283"/>
    </row>
    <row r="41" spans="1:18" ht="15.75" customHeight="1" thickBot="1" x14ac:dyDescent="0.3">
      <c r="A41" s="140">
        <f t="shared" si="0"/>
        <v>0</v>
      </c>
      <c r="B41" s="140" t="s">
        <v>781</v>
      </c>
      <c r="C41" s="527"/>
      <c r="D41" s="288"/>
      <c r="E41" s="288"/>
      <c r="F41" s="141" t="s">
        <v>277</v>
      </c>
      <c r="G41" s="289" t="s">
        <v>371</v>
      </c>
      <c r="H41" s="288"/>
      <c r="I41" s="310"/>
      <c r="J41" s="529"/>
      <c r="K41" s="291"/>
      <c r="L41" s="311"/>
      <c r="M41" s="291"/>
      <c r="N41" s="292"/>
      <c r="O41" s="292"/>
      <c r="P41" s="292"/>
      <c r="Q41" s="292"/>
      <c r="R41" s="292"/>
    </row>
    <row r="42" spans="1:18" ht="15" customHeight="1" x14ac:dyDescent="0.25">
      <c r="A42" s="140">
        <f t="shared" si="0"/>
        <v>0</v>
      </c>
      <c r="B42" s="140" t="s">
        <v>782</v>
      </c>
      <c r="C42" s="521">
        <v>5</v>
      </c>
      <c r="D42" s="293"/>
      <c r="E42" s="146"/>
      <c r="F42" s="137" t="s">
        <v>355</v>
      </c>
      <c r="G42" s="137" t="s">
        <v>360</v>
      </c>
      <c r="H42" s="146"/>
      <c r="I42" s="147"/>
      <c r="J42" s="524"/>
      <c r="K42" s="295"/>
      <c r="L42" s="311"/>
      <c r="M42" s="295"/>
      <c r="N42" s="296"/>
      <c r="O42" s="296"/>
      <c r="P42" s="296"/>
      <c r="Q42" s="296"/>
      <c r="R42" s="297"/>
    </row>
    <row r="43" spans="1:18" ht="18.75" customHeight="1" x14ac:dyDescent="0.25">
      <c r="A43" s="140">
        <f t="shared" si="0"/>
        <v>0</v>
      </c>
      <c r="B43" s="140" t="s">
        <v>783</v>
      </c>
      <c r="C43" s="522"/>
      <c r="D43" s="280"/>
      <c r="E43" s="136"/>
      <c r="F43" s="172"/>
      <c r="G43" s="172" t="s">
        <v>361</v>
      </c>
      <c r="H43" s="136"/>
      <c r="I43" s="148"/>
      <c r="J43" s="519"/>
      <c r="K43" s="282"/>
      <c r="L43" s="311"/>
      <c r="M43" s="282"/>
      <c r="N43" s="283"/>
      <c r="O43" s="283"/>
      <c r="P43" s="283"/>
      <c r="Q43" s="283"/>
      <c r="R43" s="299"/>
    </row>
    <row r="44" spans="1:18" ht="15" x14ac:dyDescent="0.25">
      <c r="A44" s="140">
        <f t="shared" si="0"/>
        <v>0</v>
      </c>
      <c r="B44" s="140" t="s">
        <v>784</v>
      </c>
      <c r="C44" s="522"/>
      <c r="D44" s="280"/>
      <c r="E44" s="136"/>
      <c r="F44" s="284"/>
      <c r="G44" s="188" t="s">
        <v>362</v>
      </c>
      <c r="H44" s="136"/>
      <c r="I44" s="148"/>
      <c r="J44" s="519"/>
      <c r="K44" s="282"/>
      <c r="L44" s="311"/>
      <c r="M44" s="282"/>
      <c r="N44" s="283"/>
      <c r="O44" s="283"/>
      <c r="P44" s="283"/>
      <c r="Q44" s="283"/>
      <c r="R44" s="299"/>
    </row>
    <row r="45" spans="1:18" ht="15" x14ac:dyDescent="0.25">
      <c r="A45" s="140">
        <f t="shared" si="0"/>
        <v>0</v>
      </c>
      <c r="B45" s="140" t="s">
        <v>785</v>
      </c>
      <c r="C45" s="522"/>
      <c r="D45" s="280"/>
      <c r="E45" s="136"/>
      <c r="F45" s="286"/>
      <c r="G45" s="189" t="s">
        <v>367</v>
      </c>
      <c r="H45" s="136"/>
      <c r="I45" s="148"/>
      <c r="J45" s="519"/>
      <c r="K45" s="282"/>
      <c r="L45" s="311"/>
      <c r="M45" s="282"/>
      <c r="N45" s="283"/>
      <c r="O45" s="283"/>
      <c r="P45" s="283"/>
      <c r="Q45" s="283"/>
      <c r="R45" s="299"/>
    </row>
    <row r="46" spans="1:18" ht="18.75" customHeight="1" x14ac:dyDescent="0.25">
      <c r="A46" s="140">
        <f t="shared" si="0"/>
        <v>0</v>
      </c>
      <c r="B46" s="140" t="s">
        <v>786</v>
      </c>
      <c r="C46" s="522"/>
      <c r="D46" s="280"/>
      <c r="E46" s="136"/>
      <c r="F46" s="191"/>
      <c r="G46" s="191" t="s">
        <v>368</v>
      </c>
      <c r="H46" s="136"/>
      <c r="I46" s="148"/>
      <c r="J46" s="519"/>
      <c r="K46" s="282"/>
      <c r="L46" s="311"/>
      <c r="M46" s="282"/>
      <c r="N46" s="283"/>
      <c r="O46" s="283"/>
      <c r="P46" s="283"/>
      <c r="Q46" s="283"/>
      <c r="R46" s="299"/>
    </row>
    <row r="47" spans="1:18" ht="18.75" customHeight="1" x14ac:dyDescent="0.25">
      <c r="A47" s="140">
        <f t="shared" si="0"/>
        <v>0</v>
      </c>
      <c r="B47" s="140" t="s">
        <v>787</v>
      </c>
      <c r="C47" s="522"/>
      <c r="D47" s="280"/>
      <c r="E47" s="136"/>
      <c r="F47" s="138"/>
      <c r="G47" s="138" t="s">
        <v>369</v>
      </c>
      <c r="H47" s="136"/>
      <c r="I47" s="148"/>
      <c r="J47" s="519"/>
      <c r="K47" s="282"/>
      <c r="L47" s="311"/>
      <c r="M47" s="282"/>
      <c r="N47" s="283"/>
      <c r="O47" s="283"/>
      <c r="P47" s="283"/>
      <c r="Q47" s="283"/>
      <c r="R47" s="299"/>
    </row>
    <row r="48" spans="1:18" ht="18.75" customHeight="1" x14ac:dyDescent="0.25">
      <c r="A48" s="140">
        <f t="shared" si="0"/>
        <v>0</v>
      </c>
      <c r="B48" s="140" t="s">
        <v>788</v>
      </c>
      <c r="C48" s="522"/>
      <c r="D48" s="280"/>
      <c r="E48" s="136"/>
      <c r="F48" s="190"/>
      <c r="G48" s="190" t="s">
        <v>370</v>
      </c>
      <c r="H48" s="136"/>
      <c r="I48" s="148"/>
      <c r="J48" s="519"/>
      <c r="K48" s="282"/>
      <c r="L48" s="311"/>
      <c r="M48" s="282"/>
      <c r="N48" s="283"/>
      <c r="O48" s="283"/>
      <c r="P48" s="283"/>
      <c r="Q48" s="283"/>
      <c r="R48" s="299"/>
    </row>
    <row r="49" spans="1:18" ht="18.75" customHeight="1" x14ac:dyDescent="0.25">
      <c r="A49" s="140">
        <f t="shared" si="0"/>
        <v>0</v>
      </c>
      <c r="B49" s="140" t="s">
        <v>789</v>
      </c>
      <c r="C49" s="522"/>
      <c r="D49" s="280"/>
      <c r="E49" s="136"/>
      <c r="F49" s="138"/>
      <c r="G49" s="138" t="s">
        <v>279</v>
      </c>
      <c r="H49" s="136"/>
      <c r="I49" s="148"/>
      <c r="J49" s="519"/>
      <c r="K49" s="282"/>
      <c r="L49" s="311"/>
      <c r="M49" s="282"/>
      <c r="N49" s="283"/>
      <c r="O49" s="283"/>
      <c r="P49" s="283"/>
      <c r="Q49" s="283"/>
      <c r="R49" s="299"/>
    </row>
    <row r="50" spans="1:18" ht="18.75" customHeight="1" x14ac:dyDescent="0.25">
      <c r="A50" s="140">
        <f t="shared" si="0"/>
        <v>0</v>
      </c>
      <c r="B50" s="140" t="s">
        <v>790</v>
      </c>
      <c r="C50" s="522"/>
      <c r="D50" s="280"/>
      <c r="E50" s="136"/>
      <c r="F50" s="138"/>
      <c r="G50" s="287" t="s">
        <v>280</v>
      </c>
      <c r="H50" s="136"/>
      <c r="I50" s="148"/>
      <c r="J50" s="519"/>
      <c r="K50" s="282"/>
      <c r="L50" s="311"/>
      <c r="M50" s="282"/>
      <c r="N50" s="283"/>
      <c r="O50" s="283"/>
      <c r="P50" s="283"/>
      <c r="Q50" s="283"/>
      <c r="R50" s="299"/>
    </row>
    <row r="51" spans="1:18" ht="18.75" customHeight="1" thickBot="1" x14ac:dyDescent="0.3">
      <c r="A51" s="140">
        <f t="shared" si="0"/>
        <v>0</v>
      </c>
      <c r="B51" s="140" t="s">
        <v>791</v>
      </c>
      <c r="C51" s="523"/>
      <c r="D51" s="300"/>
      <c r="E51" s="149"/>
      <c r="F51" s="141" t="s">
        <v>277</v>
      </c>
      <c r="G51" s="289" t="s">
        <v>371</v>
      </c>
      <c r="H51" s="149"/>
      <c r="I51" s="150"/>
      <c r="J51" s="520"/>
      <c r="K51" s="302"/>
      <c r="L51" s="311"/>
      <c r="M51" s="302"/>
      <c r="N51" s="303"/>
      <c r="O51" s="303"/>
      <c r="P51" s="303"/>
      <c r="Q51" s="303"/>
      <c r="R51" s="304"/>
    </row>
    <row r="52" spans="1:18" ht="15" customHeight="1" x14ac:dyDescent="0.25">
      <c r="A52" s="140">
        <f t="shared" si="0"/>
        <v>0</v>
      </c>
      <c r="B52" s="140" t="s">
        <v>792</v>
      </c>
      <c r="C52" s="525">
        <v>6</v>
      </c>
      <c r="D52" s="305"/>
      <c r="E52" s="305"/>
      <c r="F52" s="137" t="s">
        <v>355</v>
      </c>
      <c r="G52" s="137" t="s">
        <v>360</v>
      </c>
      <c r="H52" s="305"/>
      <c r="I52" s="306"/>
      <c r="J52" s="528"/>
      <c r="K52" s="307"/>
      <c r="L52" s="311"/>
      <c r="M52" s="307"/>
      <c r="N52" s="308"/>
      <c r="O52" s="308"/>
      <c r="P52" s="308"/>
      <c r="Q52" s="308"/>
      <c r="R52" s="308"/>
    </row>
    <row r="53" spans="1:18" ht="15" x14ac:dyDescent="0.25">
      <c r="A53" s="140">
        <f t="shared" si="0"/>
        <v>0</v>
      </c>
      <c r="B53" s="140" t="s">
        <v>793</v>
      </c>
      <c r="C53" s="526"/>
      <c r="D53" s="280"/>
      <c r="E53" s="280"/>
      <c r="F53" s="172"/>
      <c r="G53" s="172" t="s">
        <v>361</v>
      </c>
      <c r="H53" s="280"/>
      <c r="I53" s="298"/>
      <c r="J53" s="519"/>
      <c r="K53" s="282"/>
      <c r="L53" s="311"/>
      <c r="M53" s="282"/>
      <c r="N53" s="283"/>
      <c r="O53" s="283"/>
      <c r="P53" s="283"/>
      <c r="Q53" s="283"/>
      <c r="R53" s="283"/>
    </row>
    <row r="54" spans="1:18" ht="15" x14ac:dyDescent="0.25">
      <c r="A54" s="140">
        <f t="shared" si="0"/>
        <v>0</v>
      </c>
      <c r="B54" s="140" t="s">
        <v>794</v>
      </c>
      <c r="C54" s="526"/>
      <c r="D54" s="280"/>
      <c r="E54" s="280"/>
      <c r="F54" s="284"/>
      <c r="G54" s="188" t="s">
        <v>362</v>
      </c>
      <c r="H54" s="280"/>
      <c r="I54" s="298"/>
      <c r="J54" s="519"/>
      <c r="K54" s="282"/>
      <c r="L54" s="311"/>
      <c r="M54" s="282"/>
      <c r="N54" s="283"/>
      <c r="O54" s="283"/>
      <c r="P54" s="283"/>
      <c r="Q54" s="283"/>
      <c r="R54" s="283"/>
    </row>
    <row r="55" spans="1:18" ht="15" x14ac:dyDescent="0.25">
      <c r="A55" s="140">
        <f t="shared" si="0"/>
        <v>0</v>
      </c>
      <c r="B55" s="140" t="s">
        <v>795</v>
      </c>
      <c r="C55" s="526"/>
      <c r="D55" s="280"/>
      <c r="E55" s="280"/>
      <c r="F55" s="286"/>
      <c r="G55" s="189" t="s">
        <v>367</v>
      </c>
      <c r="H55" s="280"/>
      <c r="I55" s="298"/>
      <c r="J55" s="519"/>
      <c r="K55" s="282"/>
      <c r="L55" s="311"/>
      <c r="M55" s="282"/>
      <c r="N55" s="283"/>
      <c r="O55" s="283"/>
      <c r="P55" s="283"/>
      <c r="Q55" s="283"/>
      <c r="R55" s="283"/>
    </row>
    <row r="56" spans="1:18" ht="15" x14ac:dyDescent="0.25">
      <c r="A56" s="140">
        <f t="shared" si="0"/>
        <v>0</v>
      </c>
      <c r="B56" s="140" t="s">
        <v>796</v>
      </c>
      <c r="C56" s="526"/>
      <c r="D56" s="280"/>
      <c r="E56" s="280"/>
      <c r="F56" s="191"/>
      <c r="G56" s="191" t="s">
        <v>368</v>
      </c>
      <c r="H56" s="280"/>
      <c r="I56" s="298"/>
      <c r="J56" s="519"/>
      <c r="K56" s="282"/>
      <c r="L56" s="311"/>
      <c r="M56" s="282"/>
      <c r="N56" s="283"/>
      <c r="O56" s="283"/>
      <c r="P56" s="283"/>
      <c r="Q56" s="283"/>
      <c r="R56" s="283"/>
    </row>
    <row r="57" spans="1:18" ht="15" x14ac:dyDescent="0.25">
      <c r="A57" s="140">
        <f t="shared" si="0"/>
        <v>0</v>
      </c>
      <c r="B57" s="140" t="s">
        <v>797</v>
      </c>
      <c r="C57" s="526"/>
      <c r="D57" s="280"/>
      <c r="E57" s="280"/>
      <c r="F57" s="138"/>
      <c r="G57" s="138" t="s">
        <v>369</v>
      </c>
      <c r="H57" s="280"/>
      <c r="I57" s="298"/>
      <c r="J57" s="519"/>
      <c r="K57" s="282"/>
      <c r="L57" s="311"/>
      <c r="M57" s="282"/>
      <c r="N57" s="283"/>
      <c r="O57" s="283"/>
      <c r="P57" s="283"/>
      <c r="Q57" s="283"/>
      <c r="R57" s="283"/>
    </row>
    <row r="58" spans="1:18" ht="15" x14ac:dyDescent="0.25">
      <c r="A58" s="140">
        <f t="shared" si="0"/>
        <v>0</v>
      </c>
      <c r="B58" s="140" t="s">
        <v>798</v>
      </c>
      <c r="C58" s="526"/>
      <c r="D58" s="280"/>
      <c r="E58" s="280"/>
      <c r="F58" s="190"/>
      <c r="G58" s="190" t="s">
        <v>370</v>
      </c>
      <c r="H58" s="309"/>
      <c r="I58" s="298"/>
      <c r="J58" s="519"/>
      <c r="K58" s="282"/>
      <c r="L58" s="311"/>
      <c r="M58" s="282"/>
      <c r="N58" s="283"/>
      <c r="O58" s="283"/>
      <c r="P58" s="283"/>
      <c r="Q58" s="283"/>
      <c r="R58" s="283"/>
    </row>
    <row r="59" spans="1:18" ht="15" x14ac:dyDescent="0.25">
      <c r="A59" s="140">
        <f t="shared" si="0"/>
        <v>0</v>
      </c>
      <c r="B59" s="140" t="s">
        <v>799</v>
      </c>
      <c r="C59" s="526"/>
      <c r="D59" s="280"/>
      <c r="E59" s="280"/>
      <c r="F59" s="138"/>
      <c r="G59" s="138" t="s">
        <v>279</v>
      </c>
      <c r="H59" s="280"/>
      <c r="I59" s="298"/>
      <c r="J59" s="519"/>
      <c r="K59" s="282"/>
      <c r="L59" s="311"/>
      <c r="M59" s="282"/>
      <c r="N59" s="283"/>
      <c r="O59" s="283"/>
      <c r="P59" s="283"/>
      <c r="Q59" s="283"/>
      <c r="R59" s="283"/>
    </row>
    <row r="60" spans="1:18" ht="15" x14ac:dyDescent="0.25">
      <c r="A60" s="140">
        <f t="shared" si="0"/>
        <v>0</v>
      </c>
      <c r="B60" s="140" t="s">
        <v>800</v>
      </c>
      <c r="C60" s="526"/>
      <c r="D60" s="280"/>
      <c r="E60" s="280"/>
      <c r="F60" s="138"/>
      <c r="G60" s="287" t="s">
        <v>280</v>
      </c>
      <c r="H60" s="280"/>
      <c r="I60" s="298"/>
      <c r="J60" s="519"/>
      <c r="K60" s="282"/>
      <c r="L60" s="311"/>
      <c r="M60" s="282"/>
      <c r="N60" s="283"/>
      <c r="O60" s="283"/>
      <c r="P60" s="283"/>
      <c r="Q60" s="283"/>
      <c r="R60" s="283"/>
    </row>
    <row r="61" spans="1:18" ht="15.75" thickBot="1" x14ac:dyDescent="0.3">
      <c r="A61" s="140">
        <f t="shared" si="0"/>
        <v>0</v>
      </c>
      <c r="B61" s="140" t="s">
        <v>801</v>
      </c>
      <c r="C61" s="527"/>
      <c r="D61" s="288"/>
      <c r="E61" s="288"/>
      <c r="F61" s="141" t="s">
        <v>277</v>
      </c>
      <c r="G61" s="289" t="s">
        <v>371</v>
      </c>
      <c r="H61" s="288"/>
      <c r="I61" s="310"/>
      <c r="J61" s="529"/>
      <c r="K61" s="291"/>
      <c r="L61" s="311"/>
      <c r="M61" s="291"/>
      <c r="N61" s="292"/>
      <c r="O61" s="292"/>
      <c r="P61" s="292"/>
      <c r="Q61" s="292"/>
      <c r="R61" s="292"/>
    </row>
    <row r="62" spans="1:18" ht="15.75" customHeight="1" x14ac:dyDescent="0.25">
      <c r="A62" s="140">
        <f t="shared" si="0"/>
        <v>0</v>
      </c>
      <c r="B62" s="140" t="s">
        <v>802</v>
      </c>
      <c r="C62" s="521">
        <v>7</v>
      </c>
      <c r="D62" s="293"/>
      <c r="E62" s="146"/>
      <c r="F62" s="137" t="s">
        <v>355</v>
      </c>
      <c r="G62" s="137" t="s">
        <v>360</v>
      </c>
      <c r="H62" s="144"/>
      <c r="I62" s="144"/>
      <c r="J62" s="524"/>
      <c r="K62" s="295"/>
      <c r="L62" s="311"/>
      <c r="M62" s="295"/>
      <c r="N62" s="296"/>
      <c r="O62" s="296"/>
      <c r="P62" s="296"/>
      <c r="Q62" s="296"/>
      <c r="R62" s="297"/>
    </row>
    <row r="63" spans="1:18" ht="15.75" customHeight="1" x14ac:dyDescent="0.25">
      <c r="A63" s="140">
        <f t="shared" si="0"/>
        <v>0</v>
      </c>
      <c r="B63" s="140" t="s">
        <v>803</v>
      </c>
      <c r="C63" s="522"/>
      <c r="D63" s="280"/>
      <c r="E63" s="136"/>
      <c r="F63" s="172"/>
      <c r="G63" s="172" t="s">
        <v>361</v>
      </c>
      <c r="H63" s="138"/>
      <c r="I63" s="138"/>
      <c r="J63" s="519"/>
      <c r="K63" s="282"/>
      <c r="L63" s="311"/>
      <c r="M63" s="282"/>
      <c r="N63" s="283"/>
      <c r="O63" s="283"/>
      <c r="P63" s="283"/>
      <c r="Q63" s="283"/>
      <c r="R63" s="299"/>
    </row>
    <row r="64" spans="1:18" ht="15.75" customHeight="1" x14ac:dyDescent="0.25">
      <c r="A64" s="140">
        <f t="shared" si="0"/>
        <v>0</v>
      </c>
      <c r="B64" s="140" t="s">
        <v>804</v>
      </c>
      <c r="C64" s="522"/>
      <c r="D64" s="280"/>
      <c r="E64" s="136"/>
      <c r="F64" s="284"/>
      <c r="G64" s="188" t="s">
        <v>362</v>
      </c>
      <c r="H64" s="138"/>
      <c r="I64" s="138"/>
      <c r="J64" s="519"/>
      <c r="K64" s="282"/>
      <c r="L64" s="311"/>
      <c r="M64" s="282"/>
      <c r="N64" s="283"/>
      <c r="O64" s="283"/>
      <c r="P64" s="283"/>
      <c r="Q64" s="283"/>
      <c r="R64" s="299"/>
    </row>
    <row r="65" spans="1:18" ht="15.75" customHeight="1" x14ac:dyDescent="0.25">
      <c r="A65" s="140">
        <f t="shared" si="0"/>
        <v>0</v>
      </c>
      <c r="B65" s="140" t="s">
        <v>805</v>
      </c>
      <c r="C65" s="522"/>
      <c r="D65" s="280"/>
      <c r="E65" s="136"/>
      <c r="F65" s="286"/>
      <c r="G65" s="189" t="s">
        <v>367</v>
      </c>
      <c r="H65" s="138"/>
      <c r="I65" s="138"/>
      <c r="J65" s="519"/>
      <c r="K65" s="282"/>
      <c r="L65" s="311"/>
      <c r="M65" s="282"/>
      <c r="N65" s="283"/>
      <c r="O65" s="283"/>
      <c r="P65" s="283"/>
      <c r="Q65" s="283"/>
      <c r="R65" s="299"/>
    </row>
    <row r="66" spans="1:18" ht="15.75" customHeight="1" x14ac:dyDescent="0.25">
      <c r="A66" s="140">
        <f t="shared" si="0"/>
        <v>0</v>
      </c>
      <c r="B66" s="140" t="s">
        <v>806</v>
      </c>
      <c r="C66" s="522"/>
      <c r="D66" s="280"/>
      <c r="E66" s="136"/>
      <c r="F66" s="191"/>
      <c r="G66" s="191" t="s">
        <v>368</v>
      </c>
      <c r="H66" s="138"/>
      <c r="I66" s="138"/>
      <c r="J66" s="519"/>
      <c r="K66" s="282"/>
      <c r="L66" s="311"/>
      <c r="M66" s="282"/>
      <c r="N66" s="283"/>
      <c r="O66" s="283"/>
      <c r="P66" s="283"/>
      <c r="Q66" s="283"/>
      <c r="R66" s="299"/>
    </row>
    <row r="67" spans="1:18" ht="15.75" customHeight="1" x14ac:dyDescent="0.25">
      <c r="A67" s="140">
        <f t="shared" ref="A67:A101" si="1">E67</f>
        <v>0</v>
      </c>
      <c r="B67" s="140" t="s">
        <v>807</v>
      </c>
      <c r="C67" s="522"/>
      <c r="D67" s="280"/>
      <c r="E67" s="136"/>
      <c r="F67" s="138"/>
      <c r="G67" s="138" t="s">
        <v>369</v>
      </c>
      <c r="H67" s="138"/>
      <c r="I67" s="138"/>
      <c r="J67" s="519"/>
      <c r="K67" s="282"/>
      <c r="L67" s="311"/>
      <c r="M67" s="282"/>
      <c r="N67" s="283"/>
      <c r="O67" s="283"/>
      <c r="P67" s="283"/>
      <c r="Q67" s="283"/>
      <c r="R67" s="299"/>
    </row>
    <row r="68" spans="1:18" ht="15.75" customHeight="1" x14ac:dyDescent="0.25">
      <c r="A68" s="140">
        <f t="shared" si="1"/>
        <v>0</v>
      </c>
      <c r="B68" s="140" t="s">
        <v>808</v>
      </c>
      <c r="C68" s="522"/>
      <c r="D68" s="280"/>
      <c r="E68" s="136"/>
      <c r="F68" s="190"/>
      <c r="G68" s="190" t="s">
        <v>370</v>
      </c>
      <c r="H68" s="138"/>
      <c r="I68" s="138"/>
      <c r="J68" s="519"/>
      <c r="K68" s="282"/>
      <c r="L68" s="311"/>
      <c r="M68" s="282"/>
      <c r="N68" s="283"/>
      <c r="O68" s="283"/>
      <c r="P68" s="283"/>
      <c r="Q68" s="283"/>
      <c r="R68" s="299"/>
    </row>
    <row r="69" spans="1:18" ht="15.75" customHeight="1" x14ac:dyDescent="0.25">
      <c r="A69" s="140">
        <f t="shared" si="1"/>
        <v>0</v>
      </c>
      <c r="B69" s="140" t="s">
        <v>809</v>
      </c>
      <c r="C69" s="522"/>
      <c r="D69" s="280"/>
      <c r="E69" s="136"/>
      <c r="F69" s="138"/>
      <c r="G69" s="138" t="s">
        <v>279</v>
      </c>
      <c r="H69" s="138"/>
      <c r="I69" s="138"/>
      <c r="J69" s="519"/>
      <c r="K69" s="282"/>
      <c r="L69" s="311"/>
      <c r="M69" s="282"/>
      <c r="N69" s="283"/>
      <c r="O69" s="283"/>
      <c r="P69" s="283"/>
      <c r="Q69" s="283"/>
      <c r="R69" s="299"/>
    </row>
    <row r="70" spans="1:18" ht="15.75" customHeight="1" x14ac:dyDescent="0.25">
      <c r="A70" s="140">
        <f t="shared" si="1"/>
        <v>0</v>
      </c>
      <c r="B70" s="140" t="s">
        <v>810</v>
      </c>
      <c r="C70" s="522"/>
      <c r="D70" s="280"/>
      <c r="E70" s="136"/>
      <c r="F70" s="138"/>
      <c r="G70" s="287" t="s">
        <v>280</v>
      </c>
      <c r="H70" s="138"/>
      <c r="I70" s="138"/>
      <c r="J70" s="519"/>
      <c r="K70" s="282"/>
      <c r="L70" s="311"/>
      <c r="M70" s="282"/>
      <c r="N70" s="283"/>
      <c r="O70" s="283"/>
      <c r="P70" s="283"/>
      <c r="Q70" s="283"/>
      <c r="R70" s="299"/>
    </row>
    <row r="71" spans="1:18" ht="15.75" customHeight="1" thickBot="1" x14ac:dyDescent="0.3">
      <c r="A71" s="140">
        <f t="shared" si="1"/>
        <v>0</v>
      </c>
      <c r="B71" s="140" t="s">
        <v>811</v>
      </c>
      <c r="C71" s="523"/>
      <c r="D71" s="300"/>
      <c r="E71" s="149"/>
      <c r="F71" s="141" t="s">
        <v>277</v>
      </c>
      <c r="G71" s="289" t="s">
        <v>371</v>
      </c>
      <c r="H71" s="145"/>
      <c r="I71" s="145"/>
      <c r="J71" s="520"/>
      <c r="K71" s="302"/>
      <c r="L71" s="311"/>
      <c r="M71" s="302"/>
      <c r="N71" s="303"/>
      <c r="O71" s="303"/>
      <c r="P71" s="303"/>
      <c r="Q71" s="303"/>
      <c r="R71" s="304"/>
    </row>
    <row r="72" spans="1:18" ht="15.75" customHeight="1" x14ac:dyDescent="0.25">
      <c r="A72" s="140">
        <f t="shared" si="1"/>
        <v>0</v>
      </c>
      <c r="B72" s="140" t="s">
        <v>812</v>
      </c>
      <c r="C72" s="516">
        <v>8</v>
      </c>
      <c r="D72" s="293"/>
      <c r="E72" s="146"/>
      <c r="F72" s="137" t="s">
        <v>355</v>
      </c>
      <c r="G72" s="137" t="s">
        <v>360</v>
      </c>
      <c r="H72" s="144"/>
      <c r="I72" s="144"/>
      <c r="J72" s="295"/>
      <c r="K72" s="295"/>
      <c r="L72" s="311"/>
      <c r="M72" s="295"/>
      <c r="N72" s="296"/>
      <c r="O72" s="296"/>
      <c r="P72" s="296"/>
      <c r="Q72" s="296"/>
      <c r="R72" s="297"/>
    </row>
    <row r="73" spans="1:18" ht="15.75" customHeight="1" x14ac:dyDescent="0.25">
      <c r="A73" s="140">
        <f t="shared" si="1"/>
        <v>0</v>
      </c>
      <c r="B73" s="140" t="s">
        <v>813</v>
      </c>
      <c r="C73" s="517"/>
      <c r="D73" s="280"/>
      <c r="E73" s="136"/>
      <c r="F73" s="172"/>
      <c r="G73" s="172" t="s">
        <v>361</v>
      </c>
      <c r="H73" s="138"/>
      <c r="I73" s="138"/>
      <c r="J73" s="282"/>
      <c r="K73" s="282"/>
      <c r="L73" s="311"/>
      <c r="M73" s="282"/>
      <c r="N73" s="283"/>
      <c r="O73" s="283"/>
      <c r="P73" s="283"/>
      <c r="Q73" s="283"/>
      <c r="R73" s="299"/>
    </row>
    <row r="74" spans="1:18" ht="15.75" customHeight="1" x14ac:dyDescent="0.25">
      <c r="A74" s="140">
        <f t="shared" si="1"/>
        <v>0</v>
      </c>
      <c r="B74" s="140" t="s">
        <v>814</v>
      </c>
      <c r="C74" s="517"/>
      <c r="D74" s="280"/>
      <c r="E74" s="136"/>
      <c r="F74" s="284"/>
      <c r="G74" s="188" t="s">
        <v>362</v>
      </c>
      <c r="H74" s="138"/>
      <c r="I74" s="138"/>
      <c r="J74" s="282"/>
      <c r="K74" s="282"/>
      <c r="L74" s="311"/>
      <c r="M74" s="282"/>
      <c r="N74" s="283"/>
      <c r="O74" s="283"/>
      <c r="P74" s="283"/>
      <c r="Q74" s="283"/>
      <c r="R74" s="299"/>
    </row>
    <row r="75" spans="1:18" ht="15.75" customHeight="1" x14ac:dyDescent="0.25">
      <c r="A75" s="140">
        <f t="shared" si="1"/>
        <v>0</v>
      </c>
      <c r="B75" s="140" t="s">
        <v>815</v>
      </c>
      <c r="C75" s="517"/>
      <c r="D75" s="280"/>
      <c r="E75" s="136"/>
      <c r="F75" s="286"/>
      <c r="G75" s="189" t="s">
        <v>367</v>
      </c>
      <c r="H75" s="138"/>
      <c r="I75" s="138"/>
      <c r="J75" s="282"/>
      <c r="K75" s="282"/>
      <c r="L75" s="311"/>
      <c r="M75" s="282"/>
      <c r="N75" s="283"/>
      <c r="O75" s="283"/>
      <c r="P75" s="283"/>
      <c r="Q75" s="283"/>
      <c r="R75" s="299"/>
    </row>
    <row r="76" spans="1:18" ht="15.75" customHeight="1" x14ac:dyDescent="0.25">
      <c r="A76" s="140">
        <f t="shared" si="1"/>
        <v>0</v>
      </c>
      <c r="B76" s="140" t="s">
        <v>816</v>
      </c>
      <c r="C76" s="517"/>
      <c r="D76" s="280"/>
      <c r="E76" s="136"/>
      <c r="F76" s="191"/>
      <c r="G76" s="191" t="s">
        <v>368</v>
      </c>
      <c r="H76" s="138"/>
      <c r="I76" s="138"/>
      <c r="J76" s="282"/>
      <c r="K76" s="282"/>
      <c r="L76" s="311"/>
      <c r="M76" s="282"/>
      <c r="N76" s="283"/>
      <c r="O76" s="283"/>
      <c r="P76" s="283"/>
      <c r="Q76" s="283"/>
      <c r="R76" s="299"/>
    </row>
    <row r="77" spans="1:18" ht="15.75" customHeight="1" x14ac:dyDescent="0.25">
      <c r="A77" s="140">
        <f t="shared" si="1"/>
        <v>0</v>
      </c>
      <c r="B77" s="140" t="s">
        <v>817</v>
      </c>
      <c r="C77" s="517"/>
      <c r="D77" s="280"/>
      <c r="E77" s="136"/>
      <c r="F77" s="138"/>
      <c r="G77" s="138" t="s">
        <v>369</v>
      </c>
      <c r="H77" s="138"/>
      <c r="I77" s="138"/>
      <c r="J77" s="282"/>
      <c r="K77" s="282"/>
      <c r="L77" s="311"/>
      <c r="M77" s="282"/>
      <c r="N77" s="283"/>
      <c r="O77" s="283"/>
      <c r="P77" s="283"/>
      <c r="Q77" s="283"/>
      <c r="R77" s="299"/>
    </row>
    <row r="78" spans="1:18" ht="15.75" customHeight="1" x14ac:dyDescent="0.25">
      <c r="A78" s="140">
        <f t="shared" si="1"/>
        <v>0</v>
      </c>
      <c r="B78" s="140" t="s">
        <v>818</v>
      </c>
      <c r="C78" s="517"/>
      <c r="D78" s="280"/>
      <c r="E78" s="136"/>
      <c r="F78" s="190"/>
      <c r="G78" s="190" t="s">
        <v>370</v>
      </c>
      <c r="H78" s="138"/>
      <c r="I78" s="138"/>
      <c r="J78" s="282"/>
      <c r="K78" s="282"/>
      <c r="L78" s="311"/>
      <c r="M78" s="282"/>
      <c r="N78" s="283"/>
      <c r="O78" s="283"/>
      <c r="P78" s="283"/>
      <c r="Q78" s="283"/>
      <c r="R78" s="299"/>
    </row>
    <row r="79" spans="1:18" ht="15.75" customHeight="1" x14ac:dyDescent="0.25">
      <c r="A79" s="140">
        <f t="shared" si="1"/>
        <v>0</v>
      </c>
      <c r="B79" s="140" t="s">
        <v>819</v>
      </c>
      <c r="C79" s="517"/>
      <c r="D79" s="280"/>
      <c r="E79" s="136"/>
      <c r="F79" s="138"/>
      <c r="G79" s="138" t="s">
        <v>279</v>
      </c>
      <c r="H79" s="298"/>
      <c r="I79" s="298"/>
      <c r="J79" s="519"/>
      <c r="K79" s="282"/>
      <c r="L79" s="311"/>
      <c r="M79" s="282"/>
      <c r="N79" s="283"/>
      <c r="O79" s="283"/>
      <c r="P79" s="283"/>
      <c r="Q79" s="283"/>
      <c r="R79" s="299"/>
    </row>
    <row r="80" spans="1:18" ht="15.75" customHeight="1" x14ac:dyDescent="0.25">
      <c r="A80" s="140">
        <f t="shared" si="1"/>
        <v>0</v>
      </c>
      <c r="B80" s="140" t="s">
        <v>820</v>
      </c>
      <c r="C80" s="517"/>
      <c r="D80" s="280"/>
      <c r="E80" s="136"/>
      <c r="F80" s="138"/>
      <c r="G80" s="287" t="s">
        <v>280</v>
      </c>
      <c r="H80" s="298"/>
      <c r="I80" s="298"/>
      <c r="J80" s="519"/>
      <c r="K80" s="282"/>
      <c r="L80" s="311"/>
      <c r="M80" s="282"/>
      <c r="N80" s="283"/>
      <c r="O80" s="283"/>
      <c r="P80" s="283"/>
      <c r="Q80" s="283"/>
      <c r="R80" s="299"/>
    </row>
    <row r="81" spans="1:18" ht="15.75" customHeight="1" thickBot="1" x14ac:dyDescent="0.3">
      <c r="A81" s="140">
        <f t="shared" si="1"/>
        <v>0</v>
      </c>
      <c r="B81" s="140" t="s">
        <v>821</v>
      </c>
      <c r="C81" s="518"/>
      <c r="D81" s="300"/>
      <c r="E81" s="149"/>
      <c r="F81" s="141" t="s">
        <v>277</v>
      </c>
      <c r="G81" s="289" t="s">
        <v>371</v>
      </c>
      <c r="H81" s="301"/>
      <c r="I81" s="301"/>
      <c r="J81" s="520"/>
      <c r="K81" s="302"/>
      <c r="L81" s="311"/>
      <c r="M81" s="302"/>
      <c r="N81" s="303"/>
      <c r="O81" s="303"/>
      <c r="P81" s="303"/>
      <c r="Q81" s="303"/>
      <c r="R81" s="304"/>
    </row>
    <row r="82" spans="1:18" ht="15.75" customHeight="1" x14ac:dyDescent="0.25">
      <c r="A82" s="140">
        <f t="shared" si="1"/>
        <v>0</v>
      </c>
      <c r="B82" s="140" t="s">
        <v>822</v>
      </c>
      <c r="C82" s="516">
        <v>9</v>
      </c>
      <c r="D82" s="293"/>
      <c r="E82" s="146"/>
      <c r="F82" s="137" t="s">
        <v>355</v>
      </c>
      <c r="G82" s="137" t="s">
        <v>360</v>
      </c>
      <c r="H82" s="144"/>
      <c r="I82" s="144"/>
      <c r="J82" s="295"/>
      <c r="K82" s="295"/>
      <c r="L82" s="311"/>
      <c r="M82" s="295"/>
      <c r="N82" s="296"/>
      <c r="O82" s="296"/>
      <c r="P82" s="296"/>
      <c r="Q82" s="296"/>
      <c r="R82" s="297"/>
    </row>
    <row r="83" spans="1:18" ht="15.75" customHeight="1" x14ac:dyDescent="0.25">
      <c r="A83" s="140">
        <f t="shared" si="1"/>
        <v>0</v>
      </c>
      <c r="B83" s="140" t="s">
        <v>823</v>
      </c>
      <c r="C83" s="517"/>
      <c r="D83" s="280"/>
      <c r="E83" s="136"/>
      <c r="F83" s="172"/>
      <c r="G83" s="172" t="s">
        <v>361</v>
      </c>
      <c r="H83" s="138"/>
      <c r="I83" s="138"/>
      <c r="J83" s="282"/>
      <c r="K83" s="282"/>
      <c r="L83" s="311"/>
      <c r="M83" s="282"/>
      <c r="N83" s="283"/>
      <c r="O83" s="283"/>
      <c r="P83" s="283"/>
      <c r="Q83" s="283"/>
      <c r="R83" s="299"/>
    </row>
    <row r="84" spans="1:18" ht="15.75" customHeight="1" x14ac:dyDescent="0.25">
      <c r="A84" s="140">
        <f t="shared" si="1"/>
        <v>0</v>
      </c>
      <c r="B84" s="140" t="s">
        <v>824</v>
      </c>
      <c r="C84" s="517"/>
      <c r="D84" s="280"/>
      <c r="E84" s="136"/>
      <c r="F84" s="284"/>
      <c r="G84" s="188" t="s">
        <v>362</v>
      </c>
      <c r="H84" s="138"/>
      <c r="I84" s="138"/>
      <c r="J84" s="282"/>
      <c r="K84" s="282"/>
      <c r="L84" s="311"/>
      <c r="M84" s="282"/>
      <c r="N84" s="283"/>
      <c r="O84" s="283"/>
      <c r="P84" s="283"/>
      <c r="Q84" s="283"/>
      <c r="R84" s="299"/>
    </row>
    <row r="85" spans="1:18" ht="15.75" customHeight="1" x14ac:dyDescent="0.25">
      <c r="A85" s="140">
        <f t="shared" si="1"/>
        <v>0</v>
      </c>
      <c r="B85" s="140" t="s">
        <v>825</v>
      </c>
      <c r="C85" s="517"/>
      <c r="D85" s="280"/>
      <c r="E85" s="136"/>
      <c r="F85" s="286"/>
      <c r="G85" s="189" t="s">
        <v>367</v>
      </c>
      <c r="H85" s="138"/>
      <c r="I85" s="138"/>
      <c r="J85" s="282"/>
      <c r="K85" s="282"/>
      <c r="L85" s="311"/>
      <c r="M85" s="282"/>
      <c r="N85" s="283"/>
      <c r="O85" s="283"/>
      <c r="P85" s="283"/>
      <c r="Q85" s="283"/>
      <c r="R85" s="299"/>
    </row>
    <row r="86" spans="1:18" ht="15.75" customHeight="1" x14ac:dyDescent="0.25">
      <c r="A86" s="140">
        <f t="shared" si="1"/>
        <v>0</v>
      </c>
      <c r="B86" s="140" t="s">
        <v>826</v>
      </c>
      <c r="C86" s="517"/>
      <c r="D86" s="280"/>
      <c r="E86" s="136"/>
      <c r="F86" s="191"/>
      <c r="G86" s="191" t="s">
        <v>368</v>
      </c>
      <c r="H86" s="138"/>
      <c r="I86" s="138"/>
      <c r="J86" s="282"/>
      <c r="K86" s="282"/>
      <c r="L86" s="311"/>
      <c r="M86" s="282"/>
      <c r="N86" s="283"/>
      <c r="O86" s="283"/>
      <c r="P86" s="283"/>
      <c r="Q86" s="283"/>
      <c r="R86" s="299"/>
    </row>
    <row r="87" spans="1:18" ht="15.75" customHeight="1" x14ac:dyDescent="0.25">
      <c r="A87" s="140">
        <f t="shared" si="1"/>
        <v>0</v>
      </c>
      <c r="B87" s="140" t="s">
        <v>827</v>
      </c>
      <c r="C87" s="517"/>
      <c r="D87" s="280"/>
      <c r="E87" s="136"/>
      <c r="F87" s="138"/>
      <c r="G87" s="138" t="s">
        <v>369</v>
      </c>
      <c r="H87" s="138"/>
      <c r="I87" s="138"/>
      <c r="J87" s="282"/>
      <c r="K87" s="282"/>
      <c r="L87" s="311"/>
      <c r="M87" s="282"/>
      <c r="N87" s="283"/>
      <c r="O87" s="283"/>
      <c r="P87" s="283"/>
      <c r="Q87" s="283"/>
      <c r="R87" s="299"/>
    </row>
    <row r="88" spans="1:18" ht="15.75" customHeight="1" x14ac:dyDescent="0.25">
      <c r="A88" s="140">
        <f t="shared" si="1"/>
        <v>0</v>
      </c>
      <c r="B88" s="140" t="s">
        <v>828</v>
      </c>
      <c r="C88" s="517"/>
      <c r="D88" s="280"/>
      <c r="E88" s="136"/>
      <c r="F88" s="190"/>
      <c r="G88" s="190" t="s">
        <v>370</v>
      </c>
      <c r="H88" s="138"/>
      <c r="I88" s="138"/>
      <c r="J88" s="282"/>
      <c r="K88" s="282"/>
      <c r="L88" s="311"/>
      <c r="M88" s="282"/>
      <c r="N88" s="283"/>
      <c r="O88" s="283"/>
      <c r="P88" s="283"/>
      <c r="Q88" s="283"/>
      <c r="R88" s="299"/>
    </row>
    <row r="89" spans="1:18" ht="15.75" customHeight="1" x14ac:dyDescent="0.25">
      <c r="A89" s="140">
        <f t="shared" si="1"/>
        <v>0</v>
      </c>
      <c r="B89" s="140" t="s">
        <v>829</v>
      </c>
      <c r="C89" s="517"/>
      <c r="D89" s="280"/>
      <c r="E89" s="136"/>
      <c r="F89" s="138"/>
      <c r="G89" s="138" t="s">
        <v>279</v>
      </c>
      <c r="H89" s="298"/>
      <c r="I89" s="298"/>
      <c r="J89" s="519"/>
      <c r="K89" s="282"/>
      <c r="L89" s="311"/>
      <c r="M89" s="282"/>
      <c r="N89" s="283"/>
      <c r="O89" s="283"/>
      <c r="P89" s="283"/>
      <c r="Q89" s="283"/>
      <c r="R89" s="299"/>
    </row>
    <row r="90" spans="1:18" ht="15.75" customHeight="1" x14ac:dyDescent="0.25">
      <c r="A90" s="140">
        <f t="shared" si="1"/>
        <v>0</v>
      </c>
      <c r="B90" s="140" t="s">
        <v>830</v>
      </c>
      <c r="C90" s="517"/>
      <c r="D90" s="280"/>
      <c r="E90" s="136"/>
      <c r="F90" s="138"/>
      <c r="G90" s="287" t="s">
        <v>280</v>
      </c>
      <c r="H90" s="298"/>
      <c r="I90" s="298"/>
      <c r="J90" s="519"/>
      <c r="K90" s="282"/>
      <c r="L90" s="311"/>
      <c r="M90" s="282"/>
      <c r="N90" s="283"/>
      <c r="O90" s="283"/>
      <c r="P90" s="283"/>
      <c r="Q90" s="283"/>
      <c r="R90" s="299"/>
    </row>
    <row r="91" spans="1:18" ht="15.75" customHeight="1" thickBot="1" x14ac:dyDescent="0.3">
      <c r="A91" s="140">
        <f t="shared" si="1"/>
        <v>0</v>
      </c>
      <c r="B91" s="140" t="s">
        <v>831</v>
      </c>
      <c r="C91" s="518"/>
      <c r="D91" s="300"/>
      <c r="E91" s="149"/>
      <c r="F91" s="141" t="s">
        <v>277</v>
      </c>
      <c r="G91" s="289" t="s">
        <v>371</v>
      </c>
      <c r="H91" s="301"/>
      <c r="I91" s="301"/>
      <c r="J91" s="520"/>
      <c r="K91" s="302"/>
      <c r="L91" s="311"/>
      <c r="M91" s="302"/>
      <c r="N91" s="303"/>
      <c r="O91" s="303"/>
      <c r="P91" s="303"/>
      <c r="Q91" s="303"/>
      <c r="R91" s="304"/>
    </row>
    <row r="92" spans="1:18" ht="15.75" customHeight="1" x14ac:dyDescent="0.25">
      <c r="A92" s="140">
        <f t="shared" si="1"/>
        <v>0</v>
      </c>
      <c r="B92" s="140" t="s">
        <v>432</v>
      </c>
      <c r="C92" s="516">
        <v>10</v>
      </c>
      <c r="D92" s="293"/>
      <c r="E92" s="146"/>
      <c r="F92" s="137" t="s">
        <v>355</v>
      </c>
      <c r="G92" s="137" t="s">
        <v>360</v>
      </c>
      <c r="H92" s="144"/>
      <c r="I92" s="144"/>
      <c r="J92" s="295"/>
      <c r="K92" s="295"/>
      <c r="L92" s="311"/>
      <c r="M92" s="295"/>
      <c r="N92" s="296"/>
      <c r="O92" s="296"/>
      <c r="P92" s="296"/>
      <c r="Q92" s="296"/>
      <c r="R92" s="297"/>
    </row>
    <row r="93" spans="1:18" ht="15.75" customHeight="1" x14ac:dyDescent="0.25">
      <c r="A93" s="140">
        <f t="shared" si="1"/>
        <v>0</v>
      </c>
      <c r="B93" s="140" t="s">
        <v>433</v>
      </c>
      <c r="C93" s="517"/>
      <c r="D93" s="280"/>
      <c r="E93" s="136"/>
      <c r="F93" s="172"/>
      <c r="G93" s="172" t="s">
        <v>361</v>
      </c>
      <c r="H93" s="138"/>
      <c r="I93" s="138"/>
      <c r="J93" s="282"/>
      <c r="K93" s="282"/>
      <c r="L93" s="311"/>
      <c r="M93" s="282"/>
      <c r="N93" s="283"/>
      <c r="O93" s="283"/>
      <c r="P93" s="283"/>
      <c r="Q93" s="283"/>
      <c r="R93" s="299"/>
    </row>
    <row r="94" spans="1:18" ht="15.75" customHeight="1" x14ac:dyDescent="0.25">
      <c r="A94" s="140">
        <f t="shared" si="1"/>
        <v>0</v>
      </c>
      <c r="B94" s="140" t="s">
        <v>434</v>
      </c>
      <c r="C94" s="517"/>
      <c r="D94" s="280"/>
      <c r="E94" s="136"/>
      <c r="F94" s="284"/>
      <c r="G94" s="188" t="s">
        <v>362</v>
      </c>
      <c r="H94" s="138"/>
      <c r="I94" s="138"/>
      <c r="J94" s="282"/>
      <c r="K94" s="282"/>
      <c r="L94" s="311"/>
      <c r="M94" s="282"/>
      <c r="N94" s="283"/>
      <c r="O94" s="283"/>
      <c r="P94" s="283"/>
      <c r="Q94" s="283"/>
      <c r="R94" s="299"/>
    </row>
    <row r="95" spans="1:18" ht="15.75" customHeight="1" x14ac:dyDescent="0.25">
      <c r="A95" s="140">
        <f t="shared" si="1"/>
        <v>0</v>
      </c>
      <c r="B95" s="140" t="s">
        <v>435</v>
      </c>
      <c r="C95" s="517"/>
      <c r="D95" s="280"/>
      <c r="E95" s="136"/>
      <c r="F95" s="286"/>
      <c r="G95" s="189" t="s">
        <v>367</v>
      </c>
      <c r="H95" s="138"/>
      <c r="I95" s="138"/>
      <c r="J95" s="282"/>
      <c r="K95" s="282"/>
      <c r="L95" s="311"/>
      <c r="M95" s="282"/>
      <c r="N95" s="283"/>
      <c r="O95" s="283"/>
      <c r="P95" s="283"/>
      <c r="Q95" s="283"/>
      <c r="R95" s="299"/>
    </row>
    <row r="96" spans="1:18" ht="15.75" customHeight="1" x14ac:dyDescent="0.25">
      <c r="A96" s="140">
        <f t="shared" si="1"/>
        <v>0</v>
      </c>
      <c r="B96" s="140" t="s">
        <v>436</v>
      </c>
      <c r="C96" s="517"/>
      <c r="D96" s="280"/>
      <c r="E96" s="136"/>
      <c r="F96" s="191"/>
      <c r="G96" s="191" t="s">
        <v>368</v>
      </c>
      <c r="H96" s="138"/>
      <c r="I96" s="138"/>
      <c r="J96" s="282"/>
      <c r="K96" s="282"/>
      <c r="L96" s="311"/>
      <c r="M96" s="282"/>
      <c r="N96" s="283"/>
      <c r="O96" s="283"/>
      <c r="P96" s="283"/>
      <c r="Q96" s="283"/>
      <c r="R96" s="299"/>
    </row>
    <row r="97" spans="1:18" ht="15.75" customHeight="1" x14ac:dyDescent="0.25">
      <c r="A97" s="140">
        <f t="shared" si="1"/>
        <v>0</v>
      </c>
      <c r="B97" s="140" t="s">
        <v>437</v>
      </c>
      <c r="C97" s="517"/>
      <c r="D97" s="280"/>
      <c r="E97" s="136"/>
      <c r="F97" s="138"/>
      <c r="G97" s="138" t="s">
        <v>369</v>
      </c>
      <c r="H97" s="138"/>
      <c r="I97" s="138"/>
      <c r="J97" s="282"/>
      <c r="K97" s="282"/>
      <c r="L97" s="311"/>
      <c r="M97" s="282"/>
      <c r="N97" s="283"/>
      <c r="O97" s="283"/>
      <c r="P97" s="283"/>
      <c r="Q97" s="283"/>
      <c r="R97" s="299"/>
    </row>
    <row r="98" spans="1:18" ht="15.75" customHeight="1" x14ac:dyDescent="0.25">
      <c r="A98" s="140">
        <f t="shared" si="1"/>
        <v>0</v>
      </c>
      <c r="B98" s="140" t="s">
        <v>438</v>
      </c>
      <c r="C98" s="517"/>
      <c r="D98" s="280"/>
      <c r="E98" s="136"/>
      <c r="F98" s="190"/>
      <c r="G98" s="190" t="s">
        <v>370</v>
      </c>
      <c r="H98" s="138"/>
      <c r="I98" s="138"/>
      <c r="J98" s="282"/>
      <c r="K98" s="282"/>
      <c r="L98" s="311"/>
      <c r="M98" s="282"/>
      <c r="N98" s="283"/>
      <c r="O98" s="283"/>
      <c r="P98" s="283"/>
      <c r="Q98" s="283"/>
      <c r="R98" s="299"/>
    </row>
    <row r="99" spans="1:18" ht="15.75" customHeight="1" x14ac:dyDescent="0.25">
      <c r="A99" s="140">
        <f t="shared" si="1"/>
        <v>0</v>
      </c>
      <c r="B99" s="140" t="s">
        <v>439</v>
      </c>
      <c r="C99" s="517"/>
      <c r="D99" s="280"/>
      <c r="E99" s="136"/>
      <c r="F99" s="138"/>
      <c r="G99" s="138" t="s">
        <v>279</v>
      </c>
      <c r="H99" s="298"/>
      <c r="I99" s="298"/>
      <c r="J99" s="519"/>
      <c r="K99" s="282"/>
      <c r="L99" s="311"/>
      <c r="M99" s="282"/>
      <c r="N99" s="283"/>
      <c r="O99" s="283"/>
      <c r="P99" s="283"/>
      <c r="Q99" s="283"/>
      <c r="R99" s="299"/>
    </row>
    <row r="100" spans="1:18" ht="15.75" customHeight="1" x14ac:dyDescent="0.25">
      <c r="A100" s="140">
        <f t="shared" si="1"/>
        <v>0</v>
      </c>
      <c r="B100" s="140" t="s">
        <v>440</v>
      </c>
      <c r="C100" s="517"/>
      <c r="D100" s="280"/>
      <c r="E100" s="136"/>
      <c r="F100" s="138"/>
      <c r="G100" s="287" t="s">
        <v>280</v>
      </c>
      <c r="H100" s="298"/>
      <c r="I100" s="298"/>
      <c r="J100" s="519"/>
      <c r="K100" s="282"/>
      <c r="L100" s="311"/>
      <c r="M100" s="282"/>
      <c r="N100" s="283"/>
      <c r="O100" s="283"/>
      <c r="P100" s="283"/>
      <c r="Q100" s="283"/>
      <c r="R100" s="299"/>
    </row>
    <row r="101" spans="1:18" ht="15.75" customHeight="1" thickBot="1" x14ac:dyDescent="0.3">
      <c r="A101" s="140">
        <f t="shared" si="1"/>
        <v>0</v>
      </c>
      <c r="B101" s="140" t="s">
        <v>441</v>
      </c>
      <c r="C101" s="518"/>
      <c r="D101" s="300"/>
      <c r="E101" s="149"/>
      <c r="F101" s="141" t="s">
        <v>277</v>
      </c>
      <c r="G101" s="289" t="s">
        <v>371</v>
      </c>
      <c r="H101" s="301"/>
      <c r="I101" s="301"/>
      <c r="J101" s="520"/>
      <c r="K101" s="302"/>
      <c r="L101" s="311"/>
      <c r="M101" s="302"/>
      <c r="N101" s="303"/>
      <c r="O101" s="303"/>
      <c r="P101" s="303"/>
      <c r="Q101" s="303"/>
      <c r="R101" s="304"/>
    </row>
    <row r="102" spans="1:18" ht="15" x14ac:dyDescent="0.25">
      <c r="A102" s="140">
        <f t="shared" ref="A102:A165" si="2">E102</f>
        <v>0</v>
      </c>
      <c r="B102" s="140" t="s">
        <v>442</v>
      </c>
      <c r="C102" s="516">
        <v>11</v>
      </c>
      <c r="D102" s="293"/>
      <c r="E102" s="146"/>
      <c r="F102" s="137" t="s">
        <v>355</v>
      </c>
      <c r="G102" s="137" t="s">
        <v>360</v>
      </c>
      <c r="H102" s="144"/>
      <c r="I102" s="144"/>
      <c r="J102" s="313"/>
      <c r="K102" s="313"/>
      <c r="L102" s="311"/>
      <c r="M102" s="313"/>
      <c r="N102" s="296"/>
      <c r="O102" s="296"/>
      <c r="P102" s="296"/>
      <c r="Q102" s="296"/>
      <c r="R102" s="297"/>
    </row>
    <row r="103" spans="1:18" ht="15" x14ac:dyDescent="0.25">
      <c r="A103" s="140">
        <f t="shared" si="2"/>
        <v>0</v>
      </c>
      <c r="B103" s="140" t="s">
        <v>443</v>
      </c>
      <c r="C103" s="517"/>
      <c r="D103" s="280"/>
      <c r="E103" s="136"/>
      <c r="F103" s="172"/>
      <c r="G103" s="172" t="s">
        <v>361</v>
      </c>
      <c r="H103" s="138"/>
      <c r="I103" s="138"/>
      <c r="J103" s="311"/>
      <c r="K103" s="311"/>
      <c r="L103" s="311"/>
      <c r="M103" s="311"/>
      <c r="N103" s="283"/>
      <c r="O103" s="283"/>
      <c r="P103" s="283"/>
      <c r="Q103" s="283"/>
      <c r="R103" s="299"/>
    </row>
    <row r="104" spans="1:18" ht="15" x14ac:dyDescent="0.25">
      <c r="A104" s="140">
        <f t="shared" si="2"/>
        <v>0</v>
      </c>
      <c r="B104" s="140" t="s">
        <v>444</v>
      </c>
      <c r="C104" s="517"/>
      <c r="D104" s="280"/>
      <c r="E104" s="136"/>
      <c r="F104" s="284"/>
      <c r="G104" s="188" t="s">
        <v>362</v>
      </c>
      <c r="H104" s="138"/>
      <c r="I104" s="138"/>
      <c r="J104" s="311"/>
      <c r="K104" s="311"/>
      <c r="L104" s="311"/>
      <c r="M104" s="311"/>
      <c r="N104" s="283"/>
      <c r="O104" s="283"/>
      <c r="P104" s="283"/>
      <c r="Q104" s="283"/>
      <c r="R104" s="299"/>
    </row>
    <row r="105" spans="1:18" ht="15" x14ac:dyDescent="0.25">
      <c r="A105" s="140">
        <f t="shared" si="2"/>
        <v>0</v>
      </c>
      <c r="B105" s="140" t="s">
        <v>445</v>
      </c>
      <c r="C105" s="517"/>
      <c r="D105" s="280"/>
      <c r="E105" s="136"/>
      <c r="F105" s="286"/>
      <c r="G105" s="189" t="s">
        <v>367</v>
      </c>
      <c r="H105" s="138"/>
      <c r="I105" s="138"/>
      <c r="J105" s="311"/>
      <c r="K105" s="311"/>
      <c r="L105" s="311"/>
      <c r="M105" s="311"/>
      <c r="N105" s="283"/>
      <c r="O105" s="283"/>
      <c r="P105" s="283"/>
      <c r="Q105" s="283"/>
      <c r="R105" s="299"/>
    </row>
    <row r="106" spans="1:18" ht="15" x14ac:dyDescent="0.25">
      <c r="A106" s="140">
        <f t="shared" si="2"/>
        <v>0</v>
      </c>
      <c r="B106" s="140" t="s">
        <v>446</v>
      </c>
      <c r="C106" s="517"/>
      <c r="D106" s="280"/>
      <c r="E106" s="136"/>
      <c r="F106" s="191"/>
      <c r="G106" s="191" t="s">
        <v>368</v>
      </c>
      <c r="H106" s="138"/>
      <c r="I106" s="138"/>
      <c r="J106" s="311"/>
      <c r="K106" s="311"/>
      <c r="L106" s="311"/>
      <c r="M106" s="311"/>
      <c r="N106" s="283"/>
      <c r="O106" s="283"/>
      <c r="P106" s="283"/>
      <c r="Q106" s="283"/>
      <c r="R106" s="299"/>
    </row>
    <row r="107" spans="1:18" ht="15" x14ac:dyDescent="0.25">
      <c r="A107" s="140">
        <f t="shared" si="2"/>
        <v>0</v>
      </c>
      <c r="B107" s="140" t="s">
        <v>447</v>
      </c>
      <c r="C107" s="517"/>
      <c r="D107" s="280"/>
      <c r="E107" s="136"/>
      <c r="F107" s="138"/>
      <c r="G107" s="138" t="s">
        <v>369</v>
      </c>
      <c r="H107" s="138"/>
      <c r="I107" s="138"/>
      <c r="J107" s="311"/>
      <c r="K107" s="311"/>
      <c r="L107" s="311"/>
      <c r="M107" s="311"/>
      <c r="N107" s="283"/>
      <c r="O107" s="283"/>
      <c r="P107" s="283"/>
      <c r="Q107" s="283"/>
      <c r="R107" s="299"/>
    </row>
    <row r="108" spans="1:18" ht="15" x14ac:dyDescent="0.25">
      <c r="A108" s="140">
        <f t="shared" si="2"/>
        <v>0</v>
      </c>
      <c r="B108" s="140" t="s">
        <v>448</v>
      </c>
      <c r="C108" s="517"/>
      <c r="D108" s="280"/>
      <c r="E108" s="136"/>
      <c r="F108" s="190"/>
      <c r="G108" s="190" t="s">
        <v>370</v>
      </c>
      <c r="H108" s="138"/>
      <c r="I108" s="138"/>
      <c r="J108" s="311"/>
      <c r="K108" s="311"/>
      <c r="L108" s="311"/>
      <c r="M108" s="311"/>
      <c r="N108" s="283"/>
      <c r="O108" s="283"/>
      <c r="P108" s="283"/>
      <c r="Q108" s="283"/>
      <c r="R108" s="299"/>
    </row>
    <row r="109" spans="1:18" ht="15" x14ac:dyDescent="0.25">
      <c r="A109" s="140">
        <f t="shared" si="2"/>
        <v>0</v>
      </c>
      <c r="B109" s="140" t="s">
        <v>449</v>
      </c>
      <c r="C109" s="517"/>
      <c r="D109" s="280"/>
      <c r="E109" s="136"/>
      <c r="F109" s="138"/>
      <c r="G109" s="138" t="s">
        <v>279</v>
      </c>
      <c r="H109" s="298"/>
      <c r="I109" s="298"/>
      <c r="J109" s="519"/>
      <c r="K109" s="311"/>
      <c r="L109" s="311"/>
      <c r="M109" s="311"/>
      <c r="N109" s="283"/>
      <c r="O109" s="283"/>
      <c r="P109" s="283"/>
      <c r="Q109" s="283"/>
      <c r="R109" s="299"/>
    </row>
    <row r="110" spans="1:18" ht="15" x14ac:dyDescent="0.25">
      <c r="A110" s="140">
        <f t="shared" si="2"/>
        <v>0</v>
      </c>
      <c r="B110" s="140" t="s">
        <v>450</v>
      </c>
      <c r="C110" s="517"/>
      <c r="D110" s="280"/>
      <c r="E110" s="136"/>
      <c r="F110" s="138"/>
      <c r="G110" s="287" t="s">
        <v>280</v>
      </c>
      <c r="H110" s="298"/>
      <c r="I110" s="298"/>
      <c r="J110" s="519"/>
      <c r="K110" s="311"/>
      <c r="L110" s="311"/>
      <c r="M110" s="311"/>
      <c r="N110" s="283"/>
      <c r="O110" s="283"/>
      <c r="P110" s="283"/>
      <c r="Q110" s="283"/>
      <c r="R110" s="299"/>
    </row>
    <row r="111" spans="1:18" ht="15.75" thickBot="1" x14ac:dyDescent="0.3">
      <c r="A111" s="140">
        <f t="shared" si="2"/>
        <v>0</v>
      </c>
      <c r="B111" s="140" t="s">
        <v>451</v>
      </c>
      <c r="C111" s="518"/>
      <c r="D111" s="300"/>
      <c r="E111" s="149"/>
      <c r="F111" s="141" t="s">
        <v>277</v>
      </c>
      <c r="G111" s="289" t="s">
        <v>371</v>
      </c>
      <c r="H111" s="301"/>
      <c r="I111" s="301"/>
      <c r="J111" s="520"/>
      <c r="K111" s="312"/>
      <c r="L111" s="311"/>
      <c r="M111" s="312"/>
      <c r="N111" s="303"/>
      <c r="O111" s="303"/>
      <c r="P111" s="303"/>
      <c r="Q111" s="303"/>
      <c r="R111" s="304"/>
    </row>
    <row r="112" spans="1:18" ht="15" x14ac:dyDescent="0.25">
      <c r="A112" s="140">
        <f t="shared" si="2"/>
        <v>0</v>
      </c>
      <c r="B112" s="140" t="s">
        <v>452</v>
      </c>
      <c r="C112" s="516">
        <v>12</v>
      </c>
      <c r="D112" s="293"/>
      <c r="E112" s="146"/>
      <c r="F112" s="137" t="s">
        <v>355</v>
      </c>
      <c r="G112" s="137" t="s">
        <v>360</v>
      </c>
      <c r="H112" s="144"/>
      <c r="I112" s="144"/>
      <c r="J112" s="313"/>
      <c r="K112" s="313"/>
      <c r="L112" s="311"/>
      <c r="M112" s="313"/>
      <c r="N112" s="296"/>
      <c r="O112" s="296"/>
      <c r="P112" s="296"/>
      <c r="Q112" s="296"/>
      <c r="R112" s="297"/>
    </row>
    <row r="113" spans="1:18" ht="15" x14ac:dyDescent="0.25">
      <c r="A113" s="140">
        <f t="shared" si="2"/>
        <v>0</v>
      </c>
      <c r="B113" s="140" t="s">
        <v>453</v>
      </c>
      <c r="C113" s="517"/>
      <c r="D113" s="280"/>
      <c r="E113" s="136"/>
      <c r="F113" s="172"/>
      <c r="G113" s="172" t="s">
        <v>361</v>
      </c>
      <c r="H113" s="138"/>
      <c r="I113" s="138"/>
      <c r="J113" s="311"/>
      <c r="K113" s="311"/>
      <c r="L113" s="311"/>
      <c r="M113" s="311"/>
      <c r="N113" s="283"/>
      <c r="O113" s="283"/>
      <c r="P113" s="283"/>
      <c r="Q113" s="283"/>
      <c r="R113" s="299"/>
    </row>
    <row r="114" spans="1:18" ht="15" x14ac:dyDescent="0.25">
      <c r="A114" s="140">
        <f t="shared" si="2"/>
        <v>0</v>
      </c>
      <c r="B114" s="140" t="s">
        <v>454</v>
      </c>
      <c r="C114" s="517"/>
      <c r="D114" s="280"/>
      <c r="E114" s="136"/>
      <c r="F114" s="284"/>
      <c r="G114" s="188" t="s">
        <v>362</v>
      </c>
      <c r="H114" s="138"/>
      <c r="I114" s="138"/>
      <c r="J114" s="311"/>
      <c r="K114" s="311"/>
      <c r="L114" s="311"/>
      <c r="M114" s="311"/>
      <c r="N114" s="283"/>
      <c r="O114" s="283"/>
      <c r="P114" s="283"/>
      <c r="Q114" s="283"/>
      <c r="R114" s="299"/>
    </row>
    <row r="115" spans="1:18" ht="15" x14ac:dyDescent="0.25">
      <c r="A115" s="140">
        <f t="shared" si="2"/>
        <v>0</v>
      </c>
      <c r="B115" s="140" t="s">
        <v>455</v>
      </c>
      <c r="C115" s="517"/>
      <c r="D115" s="280"/>
      <c r="E115" s="136"/>
      <c r="F115" s="286"/>
      <c r="G115" s="189" t="s">
        <v>367</v>
      </c>
      <c r="H115" s="138"/>
      <c r="I115" s="138"/>
      <c r="J115" s="311"/>
      <c r="K115" s="311"/>
      <c r="L115" s="311"/>
      <c r="M115" s="311"/>
      <c r="N115" s="283"/>
      <c r="O115" s="283"/>
      <c r="P115" s="283"/>
      <c r="Q115" s="283"/>
      <c r="R115" s="299"/>
    </row>
    <row r="116" spans="1:18" ht="15" x14ac:dyDescent="0.25">
      <c r="A116" s="140">
        <f t="shared" si="2"/>
        <v>0</v>
      </c>
      <c r="B116" s="140" t="s">
        <v>456</v>
      </c>
      <c r="C116" s="517"/>
      <c r="D116" s="280"/>
      <c r="E116" s="136"/>
      <c r="F116" s="191"/>
      <c r="G116" s="191" t="s">
        <v>368</v>
      </c>
      <c r="H116" s="138"/>
      <c r="I116" s="138"/>
      <c r="J116" s="311"/>
      <c r="K116" s="311"/>
      <c r="L116" s="311"/>
      <c r="M116" s="311"/>
      <c r="N116" s="283"/>
      <c r="O116" s="283"/>
      <c r="P116" s="283"/>
      <c r="Q116" s="283"/>
      <c r="R116" s="299"/>
    </row>
    <row r="117" spans="1:18" ht="15" x14ac:dyDescent="0.25">
      <c r="A117" s="140">
        <f t="shared" si="2"/>
        <v>0</v>
      </c>
      <c r="B117" s="140" t="s">
        <v>457</v>
      </c>
      <c r="C117" s="517"/>
      <c r="D117" s="280"/>
      <c r="E117" s="136"/>
      <c r="F117" s="138"/>
      <c r="G117" s="138" t="s">
        <v>369</v>
      </c>
      <c r="H117" s="138"/>
      <c r="I117" s="138"/>
      <c r="J117" s="311"/>
      <c r="K117" s="311"/>
      <c r="L117" s="311"/>
      <c r="M117" s="311"/>
      <c r="N117" s="283"/>
      <c r="O117" s="283"/>
      <c r="P117" s="283"/>
      <c r="Q117" s="283"/>
      <c r="R117" s="299"/>
    </row>
    <row r="118" spans="1:18" ht="15" x14ac:dyDescent="0.25">
      <c r="A118" s="140">
        <f t="shared" si="2"/>
        <v>0</v>
      </c>
      <c r="B118" s="140" t="s">
        <v>458</v>
      </c>
      <c r="C118" s="517"/>
      <c r="D118" s="280"/>
      <c r="E118" s="136"/>
      <c r="F118" s="190"/>
      <c r="G118" s="190" t="s">
        <v>370</v>
      </c>
      <c r="H118" s="138"/>
      <c r="I118" s="138"/>
      <c r="J118" s="311"/>
      <c r="K118" s="311"/>
      <c r="L118" s="311"/>
      <c r="M118" s="311"/>
      <c r="N118" s="283"/>
      <c r="O118" s="283"/>
      <c r="P118" s="283"/>
      <c r="Q118" s="283"/>
      <c r="R118" s="299"/>
    </row>
    <row r="119" spans="1:18" ht="15" x14ac:dyDescent="0.25">
      <c r="A119" s="140">
        <f t="shared" si="2"/>
        <v>0</v>
      </c>
      <c r="B119" s="140" t="s">
        <v>459</v>
      </c>
      <c r="C119" s="517"/>
      <c r="D119" s="280"/>
      <c r="E119" s="136"/>
      <c r="F119" s="138"/>
      <c r="G119" s="138" t="s">
        <v>279</v>
      </c>
      <c r="H119" s="298"/>
      <c r="I119" s="298"/>
      <c r="J119" s="519"/>
      <c r="K119" s="311"/>
      <c r="L119" s="311"/>
      <c r="M119" s="311"/>
      <c r="N119" s="283"/>
      <c r="O119" s="283"/>
      <c r="P119" s="283"/>
      <c r="Q119" s="283"/>
      <c r="R119" s="299"/>
    </row>
    <row r="120" spans="1:18" ht="15" x14ac:dyDescent="0.25">
      <c r="A120" s="140">
        <f t="shared" si="2"/>
        <v>0</v>
      </c>
      <c r="B120" s="140" t="s">
        <v>460</v>
      </c>
      <c r="C120" s="517"/>
      <c r="D120" s="280"/>
      <c r="E120" s="136"/>
      <c r="F120" s="138"/>
      <c r="G120" s="287" t="s">
        <v>280</v>
      </c>
      <c r="H120" s="298"/>
      <c r="I120" s="298"/>
      <c r="J120" s="519"/>
      <c r="K120" s="311"/>
      <c r="L120" s="311"/>
      <c r="M120" s="311"/>
      <c r="N120" s="283"/>
      <c r="O120" s="283"/>
      <c r="P120" s="283"/>
      <c r="Q120" s="283"/>
      <c r="R120" s="299"/>
    </row>
    <row r="121" spans="1:18" ht="15.75" thickBot="1" x14ac:dyDescent="0.3">
      <c r="A121" s="140">
        <f t="shared" si="2"/>
        <v>0</v>
      </c>
      <c r="B121" s="140" t="s">
        <v>461</v>
      </c>
      <c r="C121" s="518"/>
      <c r="D121" s="300"/>
      <c r="E121" s="149"/>
      <c r="F121" s="141" t="s">
        <v>277</v>
      </c>
      <c r="G121" s="289" t="s">
        <v>371</v>
      </c>
      <c r="H121" s="301"/>
      <c r="I121" s="301"/>
      <c r="J121" s="520"/>
      <c r="K121" s="312"/>
      <c r="L121" s="311"/>
      <c r="M121" s="312"/>
      <c r="N121" s="303"/>
      <c r="O121" s="303"/>
      <c r="P121" s="303"/>
      <c r="Q121" s="303"/>
      <c r="R121" s="304"/>
    </row>
    <row r="122" spans="1:18" ht="15" x14ac:dyDescent="0.25">
      <c r="A122" s="140">
        <f t="shared" si="2"/>
        <v>0</v>
      </c>
      <c r="B122" s="140" t="s">
        <v>462</v>
      </c>
      <c r="C122" s="516">
        <v>13</v>
      </c>
      <c r="D122" s="293"/>
      <c r="E122" s="146"/>
      <c r="F122" s="137" t="s">
        <v>355</v>
      </c>
      <c r="G122" s="137" t="s">
        <v>360</v>
      </c>
      <c r="H122" s="144"/>
      <c r="I122" s="144"/>
      <c r="J122" s="313"/>
      <c r="K122" s="313"/>
      <c r="L122" s="311"/>
      <c r="M122" s="313"/>
      <c r="N122" s="296"/>
      <c r="O122" s="296"/>
      <c r="P122" s="296"/>
      <c r="Q122" s="296"/>
      <c r="R122" s="297"/>
    </row>
    <row r="123" spans="1:18" ht="15" x14ac:dyDescent="0.25">
      <c r="A123" s="140">
        <f t="shared" si="2"/>
        <v>0</v>
      </c>
      <c r="B123" s="140" t="s">
        <v>463</v>
      </c>
      <c r="C123" s="517"/>
      <c r="D123" s="280"/>
      <c r="E123" s="136"/>
      <c r="F123" s="172"/>
      <c r="G123" s="172" t="s">
        <v>361</v>
      </c>
      <c r="H123" s="138"/>
      <c r="I123" s="138"/>
      <c r="J123" s="311"/>
      <c r="K123" s="311"/>
      <c r="L123" s="311"/>
      <c r="M123" s="311"/>
      <c r="N123" s="283"/>
      <c r="O123" s="283"/>
      <c r="P123" s="283"/>
      <c r="Q123" s="283"/>
      <c r="R123" s="299"/>
    </row>
    <row r="124" spans="1:18" ht="15" x14ac:dyDescent="0.25">
      <c r="A124" s="140">
        <f t="shared" si="2"/>
        <v>0</v>
      </c>
      <c r="B124" s="140" t="s">
        <v>464</v>
      </c>
      <c r="C124" s="517"/>
      <c r="D124" s="280"/>
      <c r="E124" s="136"/>
      <c r="F124" s="284"/>
      <c r="G124" s="188" t="s">
        <v>362</v>
      </c>
      <c r="H124" s="138"/>
      <c r="I124" s="138"/>
      <c r="J124" s="311"/>
      <c r="K124" s="311"/>
      <c r="L124" s="311"/>
      <c r="M124" s="311"/>
      <c r="N124" s="283"/>
      <c r="O124" s="283"/>
      <c r="P124" s="283"/>
      <c r="Q124" s="283"/>
      <c r="R124" s="299"/>
    </row>
    <row r="125" spans="1:18" ht="15" x14ac:dyDescent="0.25">
      <c r="A125" s="140">
        <f t="shared" si="2"/>
        <v>0</v>
      </c>
      <c r="B125" s="140" t="s">
        <v>465</v>
      </c>
      <c r="C125" s="517"/>
      <c r="D125" s="280"/>
      <c r="E125" s="136"/>
      <c r="F125" s="286"/>
      <c r="G125" s="189" t="s">
        <v>367</v>
      </c>
      <c r="H125" s="138"/>
      <c r="I125" s="138"/>
      <c r="J125" s="311"/>
      <c r="K125" s="311"/>
      <c r="L125" s="311"/>
      <c r="M125" s="311"/>
      <c r="N125" s="283"/>
      <c r="O125" s="283"/>
      <c r="P125" s="283"/>
      <c r="Q125" s="283"/>
      <c r="R125" s="299"/>
    </row>
    <row r="126" spans="1:18" ht="15" x14ac:dyDescent="0.25">
      <c r="A126" s="140">
        <f t="shared" si="2"/>
        <v>0</v>
      </c>
      <c r="B126" s="140" t="s">
        <v>466</v>
      </c>
      <c r="C126" s="517"/>
      <c r="D126" s="280"/>
      <c r="E126" s="136"/>
      <c r="F126" s="191"/>
      <c r="G126" s="191" t="s">
        <v>368</v>
      </c>
      <c r="H126" s="138"/>
      <c r="I126" s="138"/>
      <c r="J126" s="311"/>
      <c r="K126" s="311"/>
      <c r="L126" s="311"/>
      <c r="M126" s="311"/>
      <c r="N126" s="283"/>
      <c r="O126" s="283"/>
      <c r="P126" s="283"/>
      <c r="Q126" s="283"/>
      <c r="R126" s="299"/>
    </row>
    <row r="127" spans="1:18" ht="15" x14ac:dyDescent="0.25">
      <c r="A127" s="140">
        <f t="shared" si="2"/>
        <v>0</v>
      </c>
      <c r="B127" s="140" t="s">
        <v>467</v>
      </c>
      <c r="C127" s="517"/>
      <c r="D127" s="280"/>
      <c r="E127" s="136"/>
      <c r="F127" s="138"/>
      <c r="G127" s="138" t="s">
        <v>369</v>
      </c>
      <c r="H127" s="138"/>
      <c r="I127" s="138"/>
      <c r="J127" s="311"/>
      <c r="K127" s="311"/>
      <c r="L127" s="311"/>
      <c r="M127" s="311"/>
      <c r="N127" s="283"/>
      <c r="O127" s="283"/>
      <c r="P127" s="283"/>
      <c r="Q127" s="283"/>
      <c r="R127" s="299"/>
    </row>
    <row r="128" spans="1:18" ht="15" x14ac:dyDescent="0.25">
      <c r="A128" s="140">
        <f t="shared" si="2"/>
        <v>0</v>
      </c>
      <c r="B128" s="140" t="s">
        <v>468</v>
      </c>
      <c r="C128" s="517"/>
      <c r="D128" s="280"/>
      <c r="E128" s="136"/>
      <c r="F128" s="190"/>
      <c r="G128" s="190" t="s">
        <v>370</v>
      </c>
      <c r="H128" s="138"/>
      <c r="I128" s="138"/>
      <c r="J128" s="311"/>
      <c r="K128" s="311"/>
      <c r="L128" s="311"/>
      <c r="M128" s="311"/>
      <c r="N128" s="283"/>
      <c r="O128" s="283"/>
      <c r="P128" s="283"/>
      <c r="Q128" s="283"/>
      <c r="R128" s="299"/>
    </row>
    <row r="129" spans="1:18" ht="15" x14ac:dyDescent="0.25">
      <c r="A129" s="140">
        <f t="shared" si="2"/>
        <v>0</v>
      </c>
      <c r="B129" s="140" t="s">
        <v>469</v>
      </c>
      <c r="C129" s="517"/>
      <c r="D129" s="280"/>
      <c r="E129" s="136"/>
      <c r="F129" s="138"/>
      <c r="G129" s="138" t="s">
        <v>279</v>
      </c>
      <c r="H129" s="298"/>
      <c r="I129" s="298"/>
      <c r="J129" s="519"/>
      <c r="K129" s="311"/>
      <c r="L129" s="311"/>
      <c r="M129" s="311"/>
      <c r="N129" s="283"/>
      <c r="O129" s="283"/>
      <c r="P129" s="283"/>
      <c r="Q129" s="283"/>
      <c r="R129" s="299"/>
    </row>
    <row r="130" spans="1:18" ht="15" x14ac:dyDescent="0.25">
      <c r="A130" s="140">
        <f t="shared" si="2"/>
        <v>0</v>
      </c>
      <c r="B130" s="140" t="s">
        <v>470</v>
      </c>
      <c r="C130" s="517"/>
      <c r="D130" s="280"/>
      <c r="E130" s="136"/>
      <c r="F130" s="138"/>
      <c r="G130" s="287" t="s">
        <v>280</v>
      </c>
      <c r="H130" s="298"/>
      <c r="I130" s="298"/>
      <c r="J130" s="519"/>
      <c r="K130" s="311"/>
      <c r="L130" s="311"/>
      <c r="M130" s="311"/>
      <c r="N130" s="283"/>
      <c r="O130" s="283"/>
      <c r="P130" s="283"/>
      <c r="Q130" s="283"/>
      <c r="R130" s="299"/>
    </row>
    <row r="131" spans="1:18" ht="15.75" thickBot="1" x14ac:dyDescent="0.3">
      <c r="A131" s="140">
        <f t="shared" si="2"/>
        <v>0</v>
      </c>
      <c r="B131" s="140" t="s">
        <v>471</v>
      </c>
      <c r="C131" s="518"/>
      <c r="D131" s="300"/>
      <c r="E131" s="149"/>
      <c r="F131" s="141" t="s">
        <v>277</v>
      </c>
      <c r="G131" s="289" t="s">
        <v>371</v>
      </c>
      <c r="H131" s="301"/>
      <c r="I131" s="301"/>
      <c r="J131" s="520"/>
      <c r="K131" s="312"/>
      <c r="L131" s="311"/>
      <c r="M131" s="312"/>
      <c r="N131" s="303"/>
      <c r="O131" s="303"/>
      <c r="P131" s="303"/>
      <c r="Q131" s="303"/>
      <c r="R131" s="304"/>
    </row>
    <row r="132" spans="1:18" ht="15" x14ac:dyDescent="0.25">
      <c r="A132" s="140">
        <f t="shared" si="2"/>
        <v>0</v>
      </c>
      <c r="B132" s="140" t="s">
        <v>472</v>
      </c>
      <c r="C132" s="516">
        <v>14</v>
      </c>
      <c r="D132" s="293"/>
      <c r="E132" s="146"/>
      <c r="F132" s="137" t="s">
        <v>355</v>
      </c>
      <c r="G132" s="137" t="s">
        <v>360</v>
      </c>
      <c r="H132" s="144"/>
      <c r="I132" s="144"/>
      <c r="J132" s="313"/>
      <c r="K132" s="313"/>
      <c r="L132" s="311"/>
      <c r="M132" s="313"/>
      <c r="N132" s="296"/>
      <c r="O132" s="296"/>
      <c r="P132" s="296"/>
      <c r="Q132" s="296"/>
      <c r="R132" s="297"/>
    </row>
    <row r="133" spans="1:18" ht="15" x14ac:dyDescent="0.25">
      <c r="A133" s="140">
        <f t="shared" si="2"/>
        <v>0</v>
      </c>
      <c r="B133" s="140" t="s">
        <v>473</v>
      </c>
      <c r="C133" s="517"/>
      <c r="D133" s="280"/>
      <c r="E133" s="136"/>
      <c r="F133" s="172"/>
      <c r="G133" s="172" t="s">
        <v>361</v>
      </c>
      <c r="H133" s="138"/>
      <c r="I133" s="138"/>
      <c r="J133" s="311"/>
      <c r="K133" s="311"/>
      <c r="L133" s="311"/>
      <c r="M133" s="311"/>
      <c r="N133" s="283"/>
      <c r="O133" s="283"/>
      <c r="P133" s="283"/>
      <c r="Q133" s="283"/>
      <c r="R133" s="299"/>
    </row>
    <row r="134" spans="1:18" ht="15" x14ac:dyDescent="0.25">
      <c r="A134" s="140">
        <f t="shared" si="2"/>
        <v>0</v>
      </c>
      <c r="B134" s="140" t="s">
        <v>474</v>
      </c>
      <c r="C134" s="517"/>
      <c r="D134" s="280"/>
      <c r="E134" s="136"/>
      <c r="F134" s="284"/>
      <c r="G134" s="188" t="s">
        <v>362</v>
      </c>
      <c r="H134" s="138"/>
      <c r="I134" s="138"/>
      <c r="J134" s="311"/>
      <c r="K134" s="311"/>
      <c r="L134" s="311"/>
      <c r="M134" s="311"/>
      <c r="N134" s="283"/>
      <c r="O134" s="283"/>
      <c r="P134" s="283"/>
      <c r="Q134" s="283"/>
      <c r="R134" s="299"/>
    </row>
    <row r="135" spans="1:18" ht="15" x14ac:dyDescent="0.25">
      <c r="A135" s="140">
        <f t="shared" si="2"/>
        <v>0</v>
      </c>
      <c r="B135" s="140" t="s">
        <v>475</v>
      </c>
      <c r="C135" s="517"/>
      <c r="D135" s="280"/>
      <c r="E135" s="136"/>
      <c r="F135" s="286"/>
      <c r="G135" s="189" t="s">
        <v>367</v>
      </c>
      <c r="H135" s="138"/>
      <c r="I135" s="138"/>
      <c r="J135" s="311"/>
      <c r="K135" s="311"/>
      <c r="L135" s="311"/>
      <c r="M135" s="311"/>
      <c r="N135" s="283"/>
      <c r="O135" s="283"/>
      <c r="P135" s="283"/>
      <c r="Q135" s="283"/>
      <c r="R135" s="299"/>
    </row>
    <row r="136" spans="1:18" ht="15" x14ac:dyDescent="0.25">
      <c r="A136" s="140">
        <f t="shared" si="2"/>
        <v>0</v>
      </c>
      <c r="B136" s="140" t="s">
        <v>476</v>
      </c>
      <c r="C136" s="517"/>
      <c r="D136" s="280"/>
      <c r="E136" s="136"/>
      <c r="F136" s="191"/>
      <c r="G136" s="191" t="s">
        <v>368</v>
      </c>
      <c r="H136" s="138"/>
      <c r="I136" s="138"/>
      <c r="J136" s="311"/>
      <c r="K136" s="311"/>
      <c r="L136" s="311"/>
      <c r="M136" s="311"/>
      <c r="N136" s="283"/>
      <c r="O136" s="283"/>
      <c r="P136" s="283"/>
      <c r="Q136" s="283"/>
      <c r="R136" s="299"/>
    </row>
    <row r="137" spans="1:18" ht="15" x14ac:dyDescent="0.25">
      <c r="A137" s="140">
        <f t="shared" si="2"/>
        <v>0</v>
      </c>
      <c r="B137" s="140" t="s">
        <v>477</v>
      </c>
      <c r="C137" s="517"/>
      <c r="D137" s="280"/>
      <c r="E137" s="136"/>
      <c r="F137" s="138"/>
      <c r="G137" s="138" t="s">
        <v>369</v>
      </c>
      <c r="H137" s="138"/>
      <c r="I137" s="138"/>
      <c r="J137" s="311"/>
      <c r="K137" s="311"/>
      <c r="L137" s="311"/>
      <c r="M137" s="311"/>
      <c r="N137" s="283"/>
      <c r="O137" s="283"/>
      <c r="P137" s="283"/>
      <c r="Q137" s="283"/>
      <c r="R137" s="299"/>
    </row>
    <row r="138" spans="1:18" ht="15" x14ac:dyDescent="0.25">
      <c r="A138" s="140">
        <f t="shared" si="2"/>
        <v>0</v>
      </c>
      <c r="B138" s="140" t="s">
        <v>478</v>
      </c>
      <c r="C138" s="517"/>
      <c r="D138" s="280"/>
      <c r="E138" s="136"/>
      <c r="F138" s="190"/>
      <c r="G138" s="190" t="s">
        <v>370</v>
      </c>
      <c r="H138" s="138"/>
      <c r="I138" s="138"/>
      <c r="J138" s="311"/>
      <c r="K138" s="311"/>
      <c r="L138" s="311"/>
      <c r="M138" s="311"/>
      <c r="N138" s="283"/>
      <c r="O138" s="283"/>
      <c r="P138" s="283"/>
      <c r="Q138" s="283"/>
      <c r="R138" s="299"/>
    </row>
    <row r="139" spans="1:18" ht="15" x14ac:dyDescent="0.25">
      <c r="A139" s="140">
        <f t="shared" si="2"/>
        <v>0</v>
      </c>
      <c r="B139" s="140" t="s">
        <v>479</v>
      </c>
      <c r="C139" s="517"/>
      <c r="D139" s="280"/>
      <c r="E139" s="136"/>
      <c r="F139" s="138"/>
      <c r="G139" s="138" t="s">
        <v>279</v>
      </c>
      <c r="H139" s="298"/>
      <c r="I139" s="298"/>
      <c r="J139" s="519"/>
      <c r="K139" s="311"/>
      <c r="L139" s="311"/>
      <c r="M139" s="311"/>
      <c r="N139" s="283"/>
      <c r="O139" s="283"/>
      <c r="P139" s="283"/>
      <c r="Q139" s="283"/>
      <c r="R139" s="299"/>
    </row>
    <row r="140" spans="1:18" ht="15" x14ac:dyDescent="0.25">
      <c r="A140" s="140">
        <f t="shared" si="2"/>
        <v>0</v>
      </c>
      <c r="B140" s="140" t="s">
        <v>480</v>
      </c>
      <c r="C140" s="517"/>
      <c r="D140" s="280"/>
      <c r="E140" s="136"/>
      <c r="F140" s="138"/>
      <c r="G140" s="287" t="s">
        <v>280</v>
      </c>
      <c r="H140" s="298"/>
      <c r="I140" s="298"/>
      <c r="J140" s="519"/>
      <c r="K140" s="311"/>
      <c r="L140" s="311"/>
      <c r="M140" s="311"/>
      <c r="N140" s="283"/>
      <c r="O140" s="283"/>
      <c r="P140" s="283"/>
      <c r="Q140" s="283"/>
      <c r="R140" s="299"/>
    </row>
    <row r="141" spans="1:18" ht="15.75" thickBot="1" x14ac:dyDescent="0.3">
      <c r="A141" s="140">
        <f t="shared" si="2"/>
        <v>0</v>
      </c>
      <c r="B141" s="140" t="s">
        <v>481</v>
      </c>
      <c r="C141" s="518"/>
      <c r="D141" s="300"/>
      <c r="E141" s="149"/>
      <c r="F141" s="141" t="s">
        <v>277</v>
      </c>
      <c r="G141" s="289" t="s">
        <v>371</v>
      </c>
      <c r="H141" s="301"/>
      <c r="I141" s="301"/>
      <c r="J141" s="520"/>
      <c r="K141" s="312"/>
      <c r="L141" s="311"/>
      <c r="M141" s="312"/>
      <c r="N141" s="303"/>
      <c r="O141" s="303"/>
      <c r="P141" s="303"/>
      <c r="Q141" s="303"/>
      <c r="R141" s="304"/>
    </row>
    <row r="142" spans="1:18" ht="15" x14ac:dyDescent="0.25">
      <c r="A142" s="140">
        <f t="shared" si="2"/>
        <v>0</v>
      </c>
      <c r="B142" s="140" t="s">
        <v>482</v>
      </c>
      <c r="C142" s="516">
        <v>15</v>
      </c>
      <c r="D142" s="293"/>
      <c r="E142" s="146"/>
      <c r="F142" s="137" t="s">
        <v>355</v>
      </c>
      <c r="G142" s="137" t="s">
        <v>360</v>
      </c>
      <c r="H142" s="144"/>
      <c r="I142" s="144"/>
      <c r="J142" s="313"/>
      <c r="K142" s="313"/>
      <c r="L142" s="311"/>
      <c r="M142" s="313"/>
      <c r="N142" s="296"/>
      <c r="O142" s="296"/>
      <c r="P142" s="296"/>
      <c r="Q142" s="296"/>
      <c r="R142" s="297"/>
    </row>
    <row r="143" spans="1:18" ht="15" x14ac:dyDescent="0.25">
      <c r="A143" s="140">
        <f t="shared" si="2"/>
        <v>0</v>
      </c>
      <c r="B143" s="140" t="s">
        <v>483</v>
      </c>
      <c r="C143" s="517"/>
      <c r="D143" s="280"/>
      <c r="E143" s="136"/>
      <c r="F143" s="172"/>
      <c r="G143" s="172" t="s">
        <v>361</v>
      </c>
      <c r="H143" s="138"/>
      <c r="I143" s="138"/>
      <c r="J143" s="311"/>
      <c r="K143" s="311"/>
      <c r="L143" s="311"/>
      <c r="M143" s="311"/>
      <c r="N143" s="283"/>
      <c r="O143" s="283"/>
      <c r="P143" s="283"/>
      <c r="Q143" s="283"/>
      <c r="R143" s="299"/>
    </row>
    <row r="144" spans="1:18" ht="15" x14ac:dyDescent="0.25">
      <c r="A144" s="140">
        <f t="shared" si="2"/>
        <v>0</v>
      </c>
      <c r="B144" s="140" t="s">
        <v>484</v>
      </c>
      <c r="C144" s="517"/>
      <c r="D144" s="280"/>
      <c r="E144" s="136"/>
      <c r="F144" s="284"/>
      <c r="G144" s="188" t="s">
        <v>362</v>
      </c>
      <c r="H144" s="138"/>
      <c r="I144" s="138"/>
      <c r="J144" s="311"/>
      <c r="K144" s="311"/>
      <c r="L144" s="311"/>
      <c r="M144" s="311"/>
      <c r="N144" s="283"/>
      <c r="O144" s="283"/>
      <c r="P144" s="283"/>
      <c r="Q144" s="283"/>
      <c r="R144" s="299"/>
    </row>
    <row r="145" spans="1:18" ht="15" x14ac:dyDescent="0.25">
      <c r="A145" s="140">
        <f t="shared" si="2"/>
        <v>0</v>
      </c>
      <c r="B145" s="140" t="s">
        <v>485</v>
      </c>
      <c r="C145" s="517"/>
      <c r="D145" s="280"/>
      <c r="E145" s="136"/>
      <c r="F145" s="286"/>
      <c r="G145" s="189" t="s">
        <v>367</v>
      </c>
      <c r="H145" s="138"/>
      <c r="I145" s="138"/>
      <c r="J145" s="311"/>
      <c r="K145" s="311"/>
      <c r="L145" s="311"/>
      <c r="M145" s="311"/>
      <c r="N145" s="283"/>
      <c r="O145" s="283"/>
      <c r="P145" s="283"/>
      <c r="Q145" s="283"/>
      <c r="R145" s="299"/>
    </row>
    <row r="146" spans="1:18" ht="15" x14ac:dyDescent="0.25">
      <c r="A146" s="140">
        <f t="shared" si="2"/>
        <v>0</v>
      </c>
      <c r="B146" s="140" t="s">
        <v>486</v>
      </c>
      <c r="C146" s="517"/>
      <c r="D146" s="280"/>
      <c r="E146" s="136"/>
      <c r="F146" s="191"/>
      <c r="G146" s="191" t="s">
        <v>368</v>
      </c>
      <c r="H146" s="138"/>
      <c r="I146" s="138"/>
      <c r="J146" s="311"/>
      <c r="K146" s="311"/>
      <c r="L146" s="311"/>
      <c r="M146" s="311"/>
      <c r="N146" s="283"/>
      <c r="O146" s="283"/>
      <c r="P146" s="283"/>
      <c r="Q146" s="283"/>
      <c r="R146" s="299"/>
    </row>
    <row r="147" spans="1:18" ht="15" x14ac:dyDescent="0.25">
      <c r="A147" s="140">
        <f t="shared" si="2"/>
        <v>0</v>
      </c>
      <c r="B147" s="140" t="s">
        <v>487</v>
      </c>
      <c r="C147" s="517"/>
      <c r="D147" s="280"/>
      <c r="E147" s="136"/>
      <c r="F147" s="138"/>
      <c r="G147" s="138" t="s">
        <v>369</v>
      </c>
      <c r="H147" s="138"/>
      <c r="I147" s="138"/>
      <c r="J147" s="311"/>
      <c r="K147" s="311"/>
      <c r="L147" s="311"/>
      <c r="M147" s="311"/>
      <c r="N147" s="283"/>
      <c r="O147" s="283"/>
      <c r="P147" s="283"/>
      <c r="Q147" s="283"/>
      <c r="R147" s="299"/>
    </row>
    <row r="148" spans="1:18" ht="15" x14ac:dyDescent="0.25">
      <c r="A148" s="140">
        <f t="shared" si="2"/>
        <v>0</v>
      </c>
      <c r="B148" s="140" t="s">
        <v>488</v>
      </c>
      <c r="C148" s="517"/>
      <c r="D148" s="280"/>
      <c r="E148" s="136"/>
      <c r="F148" s="190"/>
      <c r="G148" s="190" t="s">
        <v>370</v>
      </c>
      <c r="H148" s="138"/>
      <c r="I148" s="138"/>
      <c r="J148" s="311"/>
      <c r="K148" s="311"/>
      <c r="L148" s="311"/>
      <c r="M148" s="311"/>
      <c r="N148" s="283"/>
      <c r="O148" s="283"/>
      <c r="P148" s="283"/>
      <c r="Q148" s="283"/>
      <c r="R148" s="299"/>
    </row>
    <row r="149" spans="1:18" ht="15" x14ac:dyDescent="0.25">
      <c r="A149" s="140">
        <f t="shared" si="2"/>
        <v>0</v>
      </c>
      <c r="B149" s="140" t="s">
        <v>489</v>
      </c>
      <c r="C149" s="517"/>
      <c r="D149" s="280"/>
      <c r="E149" s="136"/>
      <c r="F149" s="138"/>
      <c r="G149" s="138" t="s">
        <v>279</v>
      </c>
      <c r="H149" s="298"/>
      <c r="I149" s="298"/>
      <c r="J149" s="519"/>
      <c r="K149" s="311"/>
      <c r="L149" s="311"/>
      <c r="M149" s="311"/>
      <c r="N149" s="283"/>
      <c r="O149" s="283"/>
      <c r="P149" s="283"/>
      <c r="Q149" s="283"/>
      <c r="R149" s="299"/>
    </row>
    <row r="150" spans="1:18" ht="15" x14ac:dyDescent="0.25">
      <c r="A150" s="140">
        <f t="shared" si="2"/>
        <v>0</v>
      </c>
      <c r="B150" s="140" t="s">
        <v>490</v>
      </c>
      <c r="C150" s="517"/>
      <c r="D150" s="280"/>
      <c r="E150" s="136"/>
      <c r="F150" s="138"/>
      <c r="G150" s="287" t="s">
        <v>280</v>
      </c>
      <c r="H150" s="298"/>
      <c r="I150" s="298"/>
      <c r="J150" s="519"/>
      <c r="K150" s="311"/>
      <c r="L150" s="311"/>
      <c r="M150" s="311"/>
      <c r="N150" s="283"/>
      <c r="O150" s="283"/>
      <c r="P150" s="283"/>
      <c r="Q150" s="283"/>
      <c r="R150" s="299"/>
    </row>
    <row r="151" spans="1:18" ht="15.75" thickBot="1" x14ac:dyDescent="0.3">
      <c r="A151" s="140">
        <f t="shared" si="2"/>
        <v>0</v>
      </c>
      <c r="B151" s="140" t="s">
        <v>491</v>
      </c>
      <c r="C151" s="518"/>
      <c r="D151" s="300"/>
      <c r="E151" s="149"/>
      <c r="F151" s="141" t="s">
        <v>277</v>
      </c>
      <c r="G151" s="289" t="s">
        <v>371</v>
      </c>
      <c r="H151" s="301"/>
      <c r="I151" s="301"/>
      <c r="J151" s="520"/>
      <c r="K151" s="312"/>
      <c r="L151" s="311"/>
      <c r="M151" s="312"/>
      <c r="N151" s="303"/>
      <c r="O151" s="303"/>
      <c r="P151" s="303"/>
      <c r="Q151" s="303"/>
      <c r="R151" s="304"/>
    </row>
    <row r="152" spans="1:18" ht="15" x14ac:dyDescent="0.25">
      <c r="A152" s="140">
        <f t="shared" si="2"/>
        <v>0</v>
      </c>
      <c r="B152" s="140" t="s">
        <v>492</v>
      </c>
      <c r="C152" s="516">
        <v>16</v>
      </c>
      <c r="D152" s="293"/>
      <c r="E152" s="146"/>
      <c r="F152" s="137" t="s">
        <v>355</v>
      </c>
      <c r="G152" s="137" t="s">
        <v>360</v>
      </c>
      <c r="H152" s="144"/>
      <c r="I152" s="144"/>
      <c r="J152" s="313"/>
      <c r="K152" s="313"/>
      <c r="L152" s="311"/>
      <c r="M152" s="313"/>
      <c r="N152" s="296"/>
      <c r="O152" s="296"/>
      <c r="P152" s="296"/>
      <c r="Q152" s="296"/>
      <c r="R152" s="297"/>
    </row>
    <row r="153" spans="1:18" ht="15" x14ac:dyDescent="0.25">
      <c r="A153" s="140">
        <f t="shared" si="2"/>
        <v>0</v>
      </c>
      <c r="B153" s="140" t="s">
        <v>493</v>
      </c>
      <c r="C153" s="517"/>
      <c r="D153" s="280"/>
      <c r="E153" s="136"/>
      <c r="F153" s="172"/>
      <c r="G153" s="172" t="s">
        <v>361</v>
      </c>
      <c r="H153" s="138"/>
      <c r="I153" s="138"/>
      <c r="J153" s="311"/>
      <c r="K153" s="311"/>
      <c r="L153" s="311"/>
      <c r="M153" s="311"/>
      <c r="N153" s="283"/>
      <c r="O153" s="283"/>
      <c r="P153" s="283"/>
      <c r="Q153" s="283"/>
      <c r="R153" s="299"/>
    </row>
    <row r="154" spans="1:18" ht="15" x14ac:dyDescent="0.25">
      <c r="A154" s="140">
        <f t="shared" si="2"/>
        <v>0</v>
      </c>
      <c r="B154" s="140" t="s">
        <v>494</v>
      </c>
      <c r="C154" s="517"/>
      <c r="D154" s="280"/>
      <c r="E154" s="136"/>
      <c r="F154" s="284"/>
      <c r="G154" s="188" t="s">
        <v>362</v>
      </c>
      <c r="H154" s="138"/>
      <c r="I154" s="138"/>
      <c r="J154" s="311"/>
      <c r="K154" s="311"/>
      <c r="L154" s="311"/>
      <c r="M154" s="311"/>
      <c r="N154" s="283"/>
      <c r="O154" s="283"/>
      <c r="P154" s="283"/>
      <c r="Q154" s="283"/>
      <c r="R154" s="299"/>
    </row>
    <row r="155" spans="1:18" ht="15" x14ac:dyDescent="0.25">
      <c r="A155" s="140">
        <f t="shared" si="2"/>
        <v>0</v>
      </c>
      <c r="B155" s="140" t="s">
        <v>495</v>
      </c>
      <c r="C155" s="517"/>
      <c r="D155" s="280"/>
      <c r="E155" s="136"/>
      <c r="F155" s="286"/>
      <c r="G155" s="189" t="s">
        <v>367</v>
      </c>
      <c r="H155" s="138"/>
      <c r="I155" s="138"/>
      <c r="J155" s="311"/>
      <c r="K155" s="311"/>
      <c r="L155" s="311"/>
      <c r="M155" s="311"/>
      <c r="N155" s="283"/>
      <c r="O155" s="283"/>
      <c r="P155" s="283"/>
      <c r="Q155" s="283"/>
      <c r="R155" s="299"/>
    </row>
    <row r="156" spans="1:18" ht="15" x14ac:dyDescent="0.25">
      <c r="A156" s="140">
        <f t="shared" si="2"/>
        <v>0</v>
      </c>
      <c r="B156" s="140" t="s">
        <v>496</v>
      </c>
      <c r="C156" s="517"/>
      <c r="D156" s="280"/>
      <c r="E156" s="136"/>
      <c r="F156" s="191"/>
      <c r="G156" s="191" t="s">
        <v>368</v>
      </c>
      <c r="H156" s="138"/>
      <c r="I156" s="138"/>
      <c r="J156" s="311"/>
      <c r="K156" s="311"/>
      <c r="L156" s="311"/>
      <c r="M156" s="311"/>
      <c r="N156" s="283"/>
      <c r="O156" s="283"/>
      <c r="P156" s="283"/>
      <c r="Q156" s="283"/>
      <c r="R156" s="299"/>
    </row>
    <row r="157" spans="1:18" ht="15" x14ac:dyDescent="0.25">
      <c r="A157" s="140">
        <f t="shared" si="2"/>
        <v>0</v>
      </c>
      <c r="B157" s="140" t="s">
        <v>497</v>
      </c>
      <c r="C157" s="517"/>
      <c r="D157" s="280"/>
      <c r="E157" s="136"/>
      <c r="F157" s="138"/>
      <c r="G157" s="138" t="s">
        <v>369</v>
      </c>
      <c r="H157" s="138"/>
      <c r="I157" s="138"/>
      <c r="J157" s="311"/>
      <c r="K157" s="311"/>
      <c r="L157" s="311"/>
      <c r="M157" s="311"/>
      <c r="N157" s="283"/>
      <c r="O157" s="283"/>
      <c r="P157" s="283"/>
      <c r="Q157" s="283"/>
      <c r="R157" s="299"/>
    </row>
    <row r="158" spans="1:18" ht="15" x14ac:dyDescent="0.25">
      <c r="A158" s="140">
        <f t="shared" si="2"/>
        <v>0</v>
      </c>
      <c r="B158" s="140" t="s">
        <v>498</v>
      </c>
      <c r="C158" s="517"/>
      <c r="D158" s="280"/>
      <c r="E158" s="136"/>
      <c r="F158" s="190"/>
      <c r="G158" s="190" t="s">
        <v>370</v>
      </c>
      <c r="H158" s="138"/>
      <c r="I158" s="138"/>
      <c r="J158" s="311"/>
      <c r="K158" s="311"/>
      <c r="L158" s="311"/>
      <c r="M158" s="311"/>
      <c r="N158" s="283"/>
      <c r="O158" s="283"/>
      <c r="P158" s="283"/>
      <c r="Q158" s="283"/>
      <c r="R158" s="299"/>
    </row>
    <row r="159" spans="1:18" ht="15" x14ac:dyDescent="0.25">
      <c r="A159" s="140">
        <f t="shared" si="2"/>
        <v>0</v>
      </c>
      <c r="B159" s="140" t="s">
        <v>499</v>
      </c>
      <c r="C159" s="517"/>
      <c r="D159" s="280"/>
      <c r="E159" s="136"/>
      <c r="F159" s="138"/>
      <c r="G159" s="138" t="s">
        <v>279</v>
      </c>
      <c r="H159" s="298"/>
      <c r="I159" s="298"/>
      <c r="J159" s="519"/>
      <c r="K159" s="311"/>
      <c r="L159" s="311"/>
      <c r="M159" s="311"/>
      <c r="N159" s="283"/>
      <c r="O159" s="283"/>
      <c r="P159" s="283"/>
      <c r="Q159" s="283"/>
      <c r="R159" s="299"/>
    </row>
    <row r="160" spans="1:18" ht="15" x14ac:dyDescent="0.25">
      <c r="A160" s="140">
        <f t="shared" si="2"/>
        <v>0</v>
      </c>
      <c r="B160" s="140" t="s">
        <v>500</v>
      </c>
      <c r="C160" s="517"/>
      <c r="D160" s="280"/>
      <c r="E160" s="136"/>
      <c r="F160" s="138"/>
      <c r="G160" s="287" t="s">
        <v>280</v>
      </c>
      <c r="H160" s="298"/>
      <c r="I160" s="298"/>
      <c r="J160" s="519"/>
      <c r="K160" s="311"/>
      <c r="L160" s="311"/>
      <c r="M160" s="311"/>
      <c r="N160" s="283"/>
      <c r="O160" s="283"/>
      <c r="P160" s="283"/>
      <c r="Q160" s="283"/>
      <c r="R160" s="299"/>
    </row>
    <row r="161" spans="1:18" ht="15.75" thickBot="1" x14ac:dyDescent="0.3">
      <c r="A161" s="140">
        <f t="shared" si="2"/>
        <v>0</v>
      </c>
      <c r="B161" s="140" t="s">
        <v>501</v>
      </c>
      <c r="C161" s="518"/>
      <c r="D161" s="300"/>
      <c r="E161" s="149"/>
      <c r="F161" s="141" t="s">
        <v>277</v>
      </c>
      <c r="G161" s="289" t="s">
        <v>371</v>
      </c>
      <c r="H161" s="301"/>
      <c r="I161" s="301"/>
      <c r="J161" s="520"/>
      <c r="K161" s="312"/>
      <c r="L161" s="311"/>
      <c r="M161" s="312"/>
      <c r="N161" s="303"/>
      <c r="O161" s="303"/>
      <c r="P161" s="303"/>
      <c r="Q161" s="303"/>
      <c r="R161" s="304"/>
    </row>
    <row r="162" spans="1:18" ht="15" x14ac:dyDescent="0.25">
      <c r="A162" s="140">
        <f t="shared" si="2"/>
        <v>0</v>
      </c>
      <c r="B162" s="140" t="s">
        <v>502</v>
      </c>
      <c r="C162" s="516">
        <v>17</v>
      </c>
      <c r="D162" s="293"/>
      <c r="E162" s="146"/>
      <c r="F162" s="137" t="s">
        <v>355</v>
      </c>
      <c r="G162" s="137" t="s">
        <v>360</v>
      </c>
      <c r="H162" s="144"/>
      <c r="I162" s="144"/>
      <c r="J162" s="313"/>
      <c r="K162" s="313"/>
      <c r="L162" s="311"/>
      <c r="M162" s="313"/>
      <c r="N162" s="296"/>
      <c r="O162" s="296"/>
      <c r="P162" s="296"/>
      <c r="Q162" s="296"/>
      <c r="R162" s="297"/>
    </row>
    <row r="163" spans="1:18" ht="15" x14ac:dyDescent="0.25">
      <c r="A163" s="140">
        <f t="shared" si="2"/>
        <v>0</v>
      </c>
      <c r="B163" s="140" t="s">
        <v>503</v>
      </c>
      <c r="C163" s="517"/>
      <c r="D163" s="280"/>
      <c r="E163" s="136"/>
      <c r="F163" s="172"/>
      <c r="G163" s="172" t="s">
        <v>361</v>
      </c>
      <c r="H163" s="138"/>
      <c r="I163" s="138"/>
      <c r="J163" s="311"/>
      <c r="K163" s="311"/>
      <c r="L163" s="311"/>
      <c r="M163" s="311"/>
      <c r="N163" s="283"/>
      <c r="O163" s="283"/>
      <c r="P163" s="283"/>
      <c r="Q163" s="283"/>
      <c r="R163" s="299"/>
    </row>
    <row r="164" spans="1:18" ht="15" x14ac:dyDescent="0.25">
      <c r="A164" s="140">
        <f t="shared" si="2"/>
        <v>0</v>
      </c>
      <c r="B164" s="140" t="s">
        <v>504</v>
      </c>
      <c r="C164" s="517"/>
      <c r="D164" s="280"/>
      <c r="E164" s="136"/>
      <c r="F164" s="284"/>
      <c r="G164" s="188" t="s">
        <v>362</v>
      </c>
      <c r="H164" s="138"/>
      <c r="I164" s="138"/>
      <c r="J164" s="311"/>
      <c r="K164" s="311"/>
      <c r="L164" s="311"/>
      <c r="M164" s="311"/>
      <c r="N164" s="283"/>
      <c r="O164" s="283"/>
      <c r="P164" s="283"/>
      <c r="Q164" s="283"/>
      <c r="R164" s="299"/>
    </row>
    <row r="165" spans="1:18" ht="15" x14ac:dyDescent="0.25">
      <c r="A165" s="140">
        <f t="shared" si="2"/>
        <v>0</v>
      </c>
      <c r="B165" s="140" t="s">
        <v>505</v>
      </c>
      <c r="C165" s="517"/>
      <c r="D165" s="280"/>
      <c r="E165" s="136"/>
      <c r="F165" s="286"/>
      <c r="G165" s="189" t="s">
        <v>367</v>
      </c>
      <c r="H165" s="138"/>
      <c r="I165" s="138"/>
      <c r="J165" s="311"/>
      <c r="K165" s="311"/>
      <c r="L165" s="311"/>
      <c r="M165" s="311"/>
      <c r="N165" s="283"/>
      <c r="O165" s="283"/>
      <c r="P165" s="283"/>
      <c r="Q165" s="283"/>
      <c r="R165" s="299"/>
    </row>
    <row r="166" spans="1:18" ht="15" x14ac:dyDescent="0.25">
      <c r="A166" s="140">
        <f t="shared" ref="A166:A229" si="3">E166</f>
        <v>0</v>
      </c>
      <c r="B166" s="140" t="s">
        <v>506</v>
      </c>
      <c r="C166" s="517"/>
      <c r="D166" s="280"/>
      <c r="E166" s="136"/>
      <c r="F166" s="191"/>
      <c r="G166" s="191" t="s">
        <v>368</v>
      </c>
      <c r="H166" s="138"/>
      <c r="I166" s="138"/>
      <c r="J166" s="311"/>
      <c r="K166" s="311"/>
      <c r="L166" s="311"/>
      <c r="M166" s="311"/>
      <c r="N166" s="283"/>
      <c r="O166" s="283"/>
      <c r="P166" s="283"/>
      <c r="Q166" s="283"/>
      <c r="R166" s="299"/>
    </row>
    <row r="167" spans="1:18" ht="15" x14ac:dyDescent="0.25">
      <c r="A167" s="140">
        <f t="shared" si="3"/>
        <v>0</v>
      </c>
      <c r="B167" s="140" t="s">
        <v>507</v>
      </c>
      <c r="C167" s="517"/>
      <c r="D167" s="280"/>
      <c r="E167" s="136"/>
      <c r="F167" s="138"/>
      <c r="G167" s="138" t="s">
        <v>369</v>
      </c>
      <c r="H167" s="138"/>
      <c r="I167" s="138"/>
      <c r="J167" s="311"/>
      <c r="K167" s="311"/>
      <c r="L167" s="311"/>
      <c r="M167" s="311"/>
      <c r="N167" s="283"/>
      <c r="O167" s="283"/>
      <c r="P167" s="283"/>
      <c r="Q167" s="283"/>
      <c r="R167" s="299"/>
    </row>
    <row r="168" spans="1:18" ht="15" x14ac:dyDescent="0.25">
      <c r="A168" s="140">
        <f t="shared" si="3"/>
        <v>0</v>
      </c>
      <c r="B168" s="140" t="s">
        <v>508</v>
      </c>
      <c r="C168" s="517"/>
      <c r="D168" s="280"/>
      <c r="E168" s="136"/>
      <c r="F168" s="190"/>
      <c r="G168" s="190" t="s">
        <v>370</v>
      </c>
      <c r="H168" s="138"/>
      <c r="I168" s="138"/>
      <c r="J168" s="311"/>
      <c r="K168" s="311"/>
      <c r="L168" s="311"/>
      <c r="M168" s="311"/>
      <c r="N168" s="283"/>
      <c r="O168" s="283"/>
      <c r="P168" s="283"/>
      <c r="Q168" s="283"/>
      <c r="R168" s="299"/>
    </row>
    <row r="169" spans="1:18" ht="15" x14ac:dyDescent="0.25">
      <c r="A169" s="140">
        <f t="shared" si="3"/>
        <v>0</v>
      </c>
      <c r="B169" s="140" t="s">
        <v>509</v>
      </c>
      <c r="C169" s="517"/>
      <c r="D169" s="280"/>
      <c r="E169" s="136"/>
      <c r="F169" s="138"/>
      <c r="G169" s="138" t="s">
        <v>279</v>
      </c>
      <c r="H169" s="298"/>
      <c r="I169" s="298"/>
      <c r="J169" s="519"/>
      <c r="K169" s="311"/>
      <c r="L169" s="311"/>
      <c r="M169" s="311"/>
      <c r="N169" s="283"/>
      <c r="O169" s="283"/>
      <c r="P169" s="283"/>
      <c r="Q169" s="283"/>
      <c r="R169" s="299"/>
    </row>
    <row r="170" spans="1:18" ht="15" x14ac:dyDescent="0.25">
      <c r="A170" s="140">
        <f t="shared" si="3"/>
        <v>0</v>
      </c>
      <c r="B170" s="140" t="s">
        <v>510</v>
      </c>
      <c r="C170" s="517"/>
      <c r="D170" s="280"/>
      <c r="E170" s="136"/>
      <c r="F170" s="138"/>
      <c r="G170" s="287" t="s">
        <v>280</v>
      </c>
      <c r="H170" s="298"/>
      <c r="I170" s="298"/>
      <c r="J170" s="519"/>
      <c r="K170" s="311"/>
      <c r="L170" s="311"/>
      <c r="M170" s="311"/>
      <c r="N170" s="283"/>
      <c r="O170" s="283"/>
      <c r="P170" s="283"/>
      <c r="Q170" s="283"/>
      <c r="R170" s="299"/>
    </row>
    <row r="171" spans="1:18" ht="15.75" thickBot="1" x14ac:dyDescent="0.3">
      <c r="A171" s="140">
        <f t="shared" si="3"/>
        <v>0</v>
      </c>
      <c r="B171" s="140" t="s">
        <v>511</v>
      </c>
      <c r="C171" s="518"/>
      <c r="D171" s="300"/>
      <c r="E171" s="149"/>
      <c r="F171" s="141" t="s">
        <v>277</v>
      </c>
      <c r="G171" s="289" t="s">
        <v>371</v>
      </c>
      <c r="H171" s="301"/>
      <c r="I171" s="301"/>
      <c r="J171" s="520"/>
      <c r="K171" s="312"/>
      <c r="L171" s="311"/>
      <c r="M171" s="312"/>
      <c r="N171" s="303"/>
      <c r="O171" s="303"/>
      <c r="P171" s="303"/>
      <c r="Q171" s="303"/>
      <c r="R171" s="304"/>
    </row>
    <row r="172" spans="1:18" ht="15" x14ac:dyDescent="0.25">
      <c r="A172" s="140">
        <f t="shared" si="3"/>
        <v>0</v>
      </c>
      <c r="B172" s="140" t="s">
        <v>512</v>
      </c>
      <c r="C172" s="516">
        <v>18</v>
      </c>
      <c r="D172" s="293"/>
      <c r="E172" s="146"/>
      <c r="F172" s="137" t="s">
        <v>355</v>
      </c>
      <c r="G172" s="137" t="s">
        <v>360</v>
      </c>
      <c r="H172" s="144"/>
      <c r="I172" s="144"/>
      <c r="J172" s="313"/>
      <c r="K172" s="313"/>
      <c r="L172" s="311"/>
      <c r="M172" s="313"/>
      <c r="N172" s="296"/>
      <c r="O172" s="296"/>
      <c r="P172" s="296"/>
      <c r="Q172" s="296"/>
      <c r="R172" s="297"/>
    </row>
    <row r="173" spans="1:18" ht="15" x14ac:dyDescent="0.25">
      <c r="A173" s="140">
        <f t="shared" si="3"/>
        <v>0</v>
      </c>
      <c r="B173" s="140" t="s">
        <v>513</v>
      </c>
      <c r="C173" s="517"/>
      <c r="D173" s="280"/>
      <c r="E173" s="136"/>
      <c r="F173" s="172"/>
      <c r="G173" s="172" t="s">
        <v>361</v>
      </c>
      <c r="H173" s="138"/>
      <c r="I173" s="138"/>
      <c r="J173" s="311"/>
      <c r="K173" s="311"/>
      <c r="L173" s="311"/>
      <c r="M173" s="311"/>
      <c r="N173" s="283"/>
      <c r="O173" s="283"/>
      <c r="P173" s="283"/>
      <c r="Q173" s="283"/>
      <c r="R173" s="299"/>
    </row>
    <row r="174" spans="1:18" ht="15" x14ac:dyDescent="0.25">
      <c r="A174" s="140">
        <f t="shared" si="3"/>
        <v>0</v>
      </c>
      <c r="B174" s="140" t="s">
        <v>514</v>
      </c>
      <c r="C174" s="517"/>
      <c r="D174" s="280"/>
      <c r="E174" s="136"/>
      <c r="F174" s="284"/>
      <c r="G174" s="188" t="s">
        <v>362</v>
      </c>
      <c r="H174" s="138"/>
      <c r="I174" s="138"/>
      <c r="J174" s="311"/>
      <c r="K174" s="311"/>
      <c r="L174" s="311"/>
      <c r="M174" s="311"/>
      <c r="N174" s="283"/>
      <c r="O174" s="283"/>
      <c r="P174" s="283"/>
      <c r="Q174" s="283"/>
      <c r="R174" s="299"/>
    </row>
    <row r="175" spans="1:18" ht="15" x14ac:dyDescent="0.25">
      <c r="A175" s="140">
        <f t="shared" si="3"/>
        <v>0</v>
      </c>
      <c r="B175" s="140" t="s">
        <v>515</v>
      </c>
      <c r="C175" s="517"/>
      <c r="D175" s="280"/>
      <c r="E175" s="136"/>
      <c r="F175" s="286"/>
      <c r="G175" s="189" t="s">
        <v>367</v>
      </c>
      <c r="H175" s="138"/>
      <c r="I175" s="138"/>
      <c r="J175" s="311"/>
      <c r="K175" s="311"/>
      <c r="L175" s="311"/>
      <c r="M175" s="311"/>
      <c r="N175" s="283"/>
      <c r="O175" s="283"/>
      <c r="P175" s="283"/>
      <c r="Q175" s="283"/>
      <c r="R175" s="299"/>
    </row>
    <row r="176" spans="1:18" ht="15" x14ac:dyDescent="0.25">
      <c r="A176" s="140">
        <f t="shared" si="3"/>
        <v>0</v>
      </c>
      <c r="B176" s="140" t="s">
        <v>516</v>
      </c>
      <c r="C176" s="517"/>
      <c r="D176" s="280"/>
      <c r="E176" s="136"/>
      <c r="F176" s="191"/>
      <c r="G176" s="191" t="s">
        <v>368</v>
      </c>
      <c r="H176" s="138"/>
      <c r="I176" s="138"/>
      <c r="J176" s="311"/>
      <c r="K176" s="311"/>
      <c r="L176" s="311"/>
      <c r="M176" s="311"/>
      <c r="N176" s="283"/>
      <c r="O176" s="283"/>
      <c r="P176" s="283"/>
      <c r="Q176" s="283"/>
      <c r="R176" s="299"/>
    </row>
    <row r="177" spans="1:18" ht="15" x14ac:dyDescent="0.25">
      <c r="A177" s="140">
        <f t="shared" si="3"/>
        <v>0</v>
      </c>
      <c r="B177" s="140" t="s">
        <v>517</v>
      </c>
      <c r="C177" s="517"/>
      <c r="D177" s="280"/>
      <c r="E177" s="136"/>
      <c r="F177" s="138"/>
      <c r="G177" s="138" t="s">
        <v>369</v>
      </c>
      <c r="H177" s="138"/>
      <c r="I177" s="138"/>
      <c r="J177" s="311"/>
      <c r="K177" s="311"/>
      <c r="L177" s="311"/>
      <c r="M177" s="311"/>
      <c r="N177" s="283"/>
      <c r="O177" s="283"/>
      <c r="P177" s="283"/>
      <c r="Q177" s="283"/>
      <c r="R177" s="299"/>
    </row>
    <row r="178" spans="1:18" ht="15" x14ac:dyDescent="0.25">
      <c r="A178" s="140">
        <f t="shared" si="3"/>
        <v>0</v>
      </c>
      <c r="B178" s="140" t="s">
        <v>518</v>
      </c>
      <c r="C178" s="517"/>
      <c r="D178" s="280"/>
      <c r="E178" s="136"/>
      <c r="F178" s="190"/>
      <c r="G178" s="190" t="s">
        <v>370</v>
      </c>
      <c r="H178" s="138"/>
      <c r="I178" s="138"/>
      <c r="J178" s="311"/>
      <c r="K178" s="311"/>
      <c r="L178" s="311"/>
      <c r="M178" s="311"/>
      <c r="N178" s="283"/>
      <c r="O178" s="283"/>
      <c r="P178" s="283"/>
      <c r="Q178" s="283"/>
      <c r="R178" s="299"/>
    </row>
    <row r="179" spans="1:18" ht="15" x14ac:dyDescent="0.25">
      <c r="A179" s="140">
        <f t="shared" si="3"/>
        <v>0</v>
      </c>
      <c r="B179" s="140" t="s">
        <v>519</v>
      </c>
      <c r="C179" s="517"/>
      <c r="D179" s="280"/>
      <c r="E179" s="136"/>
      <c r="F179" s="138"/>
      <c r="G179" s="138" t="s">
        <v>279</v>
      </c>
      <c r="H179" s="298"/>
      <c r="I179" s="298"/>
      <c r="J179" s="519"/>
      <c r="K179" s="311"/>
      <c r="L179" s="311"/>
      <c r="M179" s="311"/>
      <c r="N179" s="283"/>
      <c r="O179" s="283"/>
      <c r="P179" s="283"/>
      <c r="Q179" s="283"/>
      <c r="R179" s="299"/>
    </row>
    <row r="180" spans="1:18" ht="15" x14ac:dyDescent="0.25">
      <c r="A180" s="140">
        <f t="shared" si="3"/>
        <v>0</v>
      </c>
      <c r="B180" s="140" t="s">
        <v>520</v>
      </c>
      <c r="C180" s="517"/>
      <c r="D180" s="280"/>
      <c r="E180" s="136"/>
      <c r="F180" s="138"/>
      <c r="G180" s="287" t="s">
        <v>280</v>
      </c>
      <c r="H180" s="298"/>
      <c r="I180" s="298"/>
      <c r="J180" s="519"/>
      <c r="K180" s="311"/>
      <c r="L180" s="311"/>
      <c r="M180" s="311"/>
      <c r="N180" s="283"/>
      <c r="O180" s="283"/>
      <c r="P180" s="283"/>
      <c r="Q180" s="283"/>
      <c r="R180" s="299"/>
    </row>
    <row r="181" spans="1:18" ht="15.75" thickBot="1" x14ac:dyDescent="0.3">
      <c r="A181" s="140">
        <f t="shared" si="3"/>
        <v>0</v>
      </c>
      <c r="B181" s="140" t="s">
        <v>521</v>
      </c>
      <c r="C181" s="518"/>
      <c r="D181" s="300"/>
      <c r="E181" s="149"/>
      <c r="F181" s="141" t="s">
        <v>277</v>
      </c>
      <c r="G181" s="289" t="s">
        <v>371</v>
      </c>
      <c r="H181" s="301"/>
      <c r="I181" s="301"/>
      <c r="J181" s="520"/>
      <c r="K181" s="312"/>
      <c r="L181" s="311"/>
      <c r="M181" s="312"/>
      <c r="N181" s="303"/>
      <c r="O181" s="303"/>
      <c r="P181" s="303"/>
      <c r="Q181" s="303"/>
      <c r="R181" s="304"/>
    </row>
    <row r="182" spans="1:18" ht="15" x14ac:dyDescent="0.25">
      <c r="A182" s="140">
        <f t="shared" si="3"/>
        <v>0</v>
      </c>
      <c r="B182" s="140" t="s">
        <v>522</v>
      </c>
      <c r="C182" s="516">
        <v>19</v>
      </c>
      <c r="D182" s="293"/>
      <c r="E182" s="146"/>
      <c r="F182" s="137" t="s">
        <v>355</v>
      </c>
      <c r="G182" s="137" t="s">
        <v>360</v>
      </c>
      <c r="H182" s="144"/>
      <c r="I182" s="144"/>
      <c r="J182" s="313"/>
      <c r="K182" s="313"/>
      <c r="L182" s="311"/>
      <c r="M182" s="313"/>
      <c r="N182" s="296"/>
      <c r="O182" s="296"/>
      <c r="P182" s="296"/>
      <c r="Q182" s="296"/>
      <c r="R182" s="297"/>
    </row>
    <row r="183" spans="1:18" ht="15" x14ac:dyDescent="0.25">
      <c r="A183" s="140">
        <f t="shared" si="3"/>
        <v>0</v>
      </c>
      <c r="B183" s="140" t="s">
        <v>523</v>
      </c>
      <c r="C183" s="517"/>
      <c r="D183" s="280"/>
      <c r="E183" s="136"/>
      <c r="F183" s="172"/>
      <c r="G183" s="172" t="s">
        <v>361</v>
      </c>
      <c r="H183" s="138"/>
      <c r="I183" s="138"/>
      <c r="J183" s="311"/>
      <c r="K183" s="311"/>
      <c r="L183" s="311"/>
      <c r="M183" s="311"/>
      <c r="N183" s="283"/>
      <c r="O183" s="283"/>
      <c r="P183" s="283"/>
      <c r="Q183" s="283"/>
      <c r="R183" s="299"/>
    </row>
    <row r="184" spans="1:18" ht="15" x14ac:dyDescent="0.25">
      <c r="A184" s="140">
        <f t="shared" si="3"/>
        <v>0</v>
      </c>
      <c r="B184" s="140" t="s">
        <v>524</v>
      </c>
      <c r="C184" s="517"/>
      <c r="D184" s="280"/>
      <c r="E184" s="136"/>
      <c r="F184" s="284"/>
      <c r="G184" s="188" t="s">
        <v>362</v>
      </c>
      <c r="H184" s="138"/>
      <c r="I184" s="138"/>
      <c r="J184" s="311"/>
      <c r="K184" s="311"/>
      <c r="L184" s="311"/>
      <c r="M184" s="311"/>
      <c r="N184" s="283"/>
      <c r="O184" s="283"/>
      <c r="P184" s="283"/>
      <c r="Q184" s="283"/>
      <c r="R184" s="299"/>
    </row>
    <row r="185" spans="1:18" ht="15" x14ac:dyDescent="0.25">
      <c r="A185" s="140">
        <f t="shared" si="3"/>
        <v>0</v>
      </c>
      <c r="B185" s="140" t="s">
        <v>525</v>
      </c>
      <c r="C185" s="517"/>
      <c r="D185" s="280"/>
      <c r="E185" s="136"/>
      <c r="F185" s="286"/>
      <c r="G185" s="189" t="s">
        <v>367</v>
      </c>
      <c r="H185" s="138"/>
      <c r="I185" s="138"/>
      <c r="J185" s="311"/>
      <c r="K185" s="311"/>
      <c r="L185" s="311"/>
      <c r="M185" s="311"/>
      <c r="N185" s="283"/>
      <c r="O185" s="283"/>
      <c r="P185" s="283"/>
      <c r="Q185" s="283"/>
      <c r="R185" s="299"/>
    </row>
    <row r="186" spans="1:18" ht="15" x14ac:dyDescent="0.25">
      <c r="A186" s="140">
        <f t="shared" si="3"/>
        <v>0</v>
      </c>
      <c r="B186" s="140" t="s">
        <v>526</v>
      </c>
      <c r="C186" s="517"/>
      <c r="D186" s="280"/>
      <c r="E186" s="136"/>
      <c r="F186" s="191"/>
      <c r="G186" s="191" t="s">
        <v>368</v>
      </c>
      <c r="H186" s="138"/>
      <c r="I186" s="138"/>
      <c r="J186" s="311"/>
      <c r="K186" s="311"/>
      <c r="L186" s="311"/>
      <c r="M186" s="311"/>
      <c r="N186" s="283"/>
      <c r="O186" s="283"/>
      <c r="P186" s="283"/>
      <c r="Q186" s="283"/>
      <c r="R186" s="299"/>
    </row>
    <row r="187" spans="1:18" ht="15" x14ac:dyDescent="0.25">
      <c r="A187" s="140">
        <f t="shared" si="3"/>
        <v>0</v>
      </c>
      <c r="B187" s="140" t="s">
        <v>527</v>
      </c>
      <c r="C187" s="517"/>
      <c r="D187" s="280"/>
      <c r="E187" s="136"/>
      <c r="F187" s="138"/>
      <c r="G187" s="138" t="s">
        <v>369</v>
      </c>
      <c r="H187" s="138"/>
      <c r="I187" s="138"/>
      <c r="J187" s="311"/>
      <c r="K187" s="311"/>
      <c r="L187" s="311"/>
      <c r="M187" s="311"/>
      <c r="N187" s="283"/>
      <c r="O187" s="283"/>
      <c r="P187" s="283"/>
      <c r="Q187" s="283"/>
      <c r="R187" s="299"/>
    </row>
    <row r="188" spans="1:18" ht="15" x14ac:dyDescent="0.25">
      <c r="A188" s="140">
        <f t="shared" si="3"/>
        <v>0</v>
      </c>
      <c r="B188" s="140" t="s">
        <v>528</v>
      </c>
      <c r="C188" s="517"/>
      <c r="D188" s="280"/>
      <c r="E188" s="136"/>
      <c r="F188" s="190"/>
      <c r="G188" s="190" t="s">
        <v>370</v>
      </c>
      <c r="H188" s="138"/>
      <c r="I188" s="138"/>
      <c r="J188" s="311"/>
      <c r="K188" s="311"/>
      <c r="L188" s="311"/>
      <c r="M188" s="311"/>
      <c r="N188" s="283"/>
      <c r="O188" s="283"/>
      <c r="P188" s="283"/>
      <c r="Q188" s="283"/>
      <c r="R188" s="299"/>
    </row>
    <row r="189" spans="1:18" ht="15" x14ac:dyDescent="0.25">
      <c r="A189" s="140">
        <f t="shared" si="3"/>
        <v>0</v>
      </c>
      <c r="B189" s="140" t="s">
        <v>529</v>
      </c>
      <c r="C189" s="517"/>
      <c r="D189" s="280"/>
      <c r="E189" s="136"/>
      <c r="F189" s="138"/>
      <c r="G189" s="138" t="s">
        <v>279</v>
      </c>
      <c r="H189" s="298"/>
      <c r="I189" s="298"/>
      <c r="J189" s="519"/>
      <c r="K189" s="311"/>
      <c r="L189" s="311"/>
      <c r="M189" s="311"/>
      <c r="N189" s="283"/>
      <c r="O189" s="283"/>
      <c r="P189" s="283"/>
      <c r="Q189" s="283"/>
      <c r="R189" s="299"/>
    </row>
    <row r="190" spans="1:18" ht="15" x14ac:dyDescent="0.25">
      <c r="A190" s="140">
        <f t="shared" si="3"/>
        <v>0</v>
      </c>
      <c r="B190" s="140" t="s">
        <v>530</v>
      </c>
      <c r="C190" s="517"/>
      <c r="D190" s="280"/>
      <c r="E190" s="136"/>
      <c r="F190" s="138"/>
      <c r="G190" s="287" t="s">
        <v>280</v>
      </c>
      <c r="H190" s="298"/>
      <c r="I190" s="298"/>
      <c r="J190" s="519"/>
      <c r="K190" s="311"/>
      <c r="L190" s="311"/>
      <c r="M190" s="311"/>
      <c r="N190" s="283"/>
      <c r="O190" s="283"/>
      <c r="P190" s="283"/>
      <c r="Q190" s="283"/>
      <c r="R190" s="299"/>
    </row>
    <row r="191" spans="1:18" ht="15.75" thickBot="1" x14ac:dyDescent="0.3">
      <c r="A191" s="140">
        <f t="shared" si="3"/>
        <v>0</v>
      </c>
      <c r="B191" s="140" t="s">
        <v>531</v>
      </c>
      <c r="C191" s="518"/>
      <c r="D191" s="300"/>
      <c r="E191" s="149"/>
      <c r="F191" s="141" t="s">
        <v>277</v>
      </c>
      <c r="G191" s="289" t="s">
        <v>371</v>
      </c>
      <c r="H191" s="301"/>
      <c r="I191" s="301"/>
      <c r="J191" s="520"/>
      <c r="K191" s="312"/>
      <c r="L191" s="311"/>
      <c r="M191" s="312"/>
      <c r="N191" s="303"/>
      <c r="O191" s="303"/>
      <c r="P191" s="303"/>
      <c r="Q191" s="303"/>
      <c r="R191" s="304"/>
    </row>
    <row r="192" spans="1:18" ht="15" x14ac:dyDescent="0.25">
      <c r="A192" s="140">
        <f t="shared" si="3"/>
        <v>0</v>
      </c>
      <c r="B192" s="140" t="s">
        <v>532</v>
      </c>
      <c r="C192" s="516">
        <v>20</v>
      </c>
      <c r="D192" s="293"/>
      <c r="E192" s="146"/>
      <c r="F192" s="137" t="s">
        <v>355</v>
      </c>
      <c r="G192" s="137" t="s">
        <v>360</v>
      </c>
      <c r="H192" s="144"/>
      <c r="I192" s="144"/>
      <c r="J192" s="313"/>
      <c r="K192" s="313"/>
      <c r="L192" s="311"/>
      <c r="M192" s="313"/>
      <c r="N192" s="296"/>
      <c r="O192" s="296"/>
      <c r="P192" s="296"/>
      <c r="Q192" s="296"/>
      <c r="R192" s="297"/>
    </row>
    <row r="193" spans="1:18" ht="15" x14ac:dyDescent="0.25">
      <c r="A193" s="140">
        <f t="shared" si="3"/>
        <v>0</v>
      </c>
      <c r="B193" s="140" t="s">
        <v>533</v>
      </c>
      <c r="C193" s="517"/>
      <c r="D193" s="280"/>
      <c r="E193" s="136"/>
      <c r="F193" s="172"/>
      <c r="G193" s="172" t="s">
        <v>361</v>
      </c>
      <c r="H193" s="138"/>
      <c r="I193" s="138"/>
      <c r="J193" s="311"/>
      <c r="K193" s="311"/>
      <c r="L193" s="311"/>
      <c r="M193" s="311"/>
      <c r="N193" s="283"/>
      <c r="O193" s="283"/>
      <c r="P193" s="283"/>
      <c r="Q193" s="283"/>
      <c r="R193" s="299"/>
    </row>
    <row r="194" spans="1:18" ht="15" x14ac:dyDescent="0.25">
      <c r="A194" s="140">
        <f t="shared" si="3"/>
        <v>0</v>
      </c>
      <c r="B194" s="140" t="s">
        <v>534</v>
      </c>
      <c r="C194" s="517"/>
      <c r="D194" s="280"/>
      <c r="E194" s="136"/>
      <c r="F194" s="284"/>
      <c r="G194" s="188" t="s">
        <v>362</v>
      </c>
      <c r="H194" s="138"/>
      <c r="I194" s="138"/>
      <c r="J194" s="311"/>
      <c r="K194" s="311"/>
      <c r="L194" s="311"/>
      <c r="M194" s="311"/>
      <c r="N194" s="283"/>
      <c r="O194" s="283"/>
      <c r="P194" s="283"/>
      <c r="Q194" s="283"/>
      <c r="R194" s="299"/>
    </row>
    <row r="195" spans="1:18" ht="15" x14ac:dyDescent="0.25">
      <c r="A195" s="140">
        <f t="shared" si="3"/>
        <v>0</v>
      </c>
      <c r="B195" s="140" t="s">
        <v>535</v>
      </c>
      <c r="C195" s="517"/>
      <c r="D195" s="280"/>
      <c r="E195" s="136"/>
      <c r="F195" s="286"/>
      <c r="G195" s="189" t="s">
        <v>367</v>
      </c>
      <c r="H195" s="138"/>
      <c r="I195" s="138"/>
      <c r="J195" s="311"/>
      <c r="K195" s="311"/>
      <c r="L195" s="311"/>
      <c r="M195" s="311"/>
      <c r="N195" s="283"/>
      <c r="O195" s="283"/>
      <c r="P195" s="283"/>
      <c r="Q195" s="283"/>
      <c r="R195" s="299"/>
    </row>
    <row r="196" spans="1:18" ht="15" x14ac:dyDescent="0.25">
      <c r="A196" s="140">
        <f t="shared" si="3"/>
        <v>0</v>
      </c>
      <c r="B196" s="140" t="s">
        <v>536</v>
      </c>
      <c r="C196" s="517"/>
      <c r="D196" s="280"/>
      <c r="E196" s="136"/>
      <c r="F196" s="191"/>
      <c r="G196" s="191" t="s">
        <v>368</v>
      </c>
      <c r="H196" s="138"/>
      <c r="I196" s="138"/>
      <c r="J196" s="311"/>
      <c r="K196" s="311"/>
      <c r="L196" s="311"/>
      <c r="M196" s="311"/>
      <c r="N196" s="283"/>
      <c r="O196" s="283"/>
      <c r="P196" s="283"/>
      <c r="Q196" s="283"/>
      <c r="R196" s="299"/>
    </row>
    <row r="197" spans="1:18" ht="15" x14ac:dyDescent="0.25">
      <c r="A197" s="140">
        <f t="shared" si="3"/>
        <v>0</v>
      </c>
      <c r="B197" s="140" t="s">
        <v>537</v>
      </c>
      <c r="C197" s="517"/>
      <c r="D197" s="280"/>
      <c r="E197" s="136"/>
      <c r="F197" s="138"/>
      <c r="G197" s="138" t="s">
        <v>369</v>
      </c>
      <c r="H197" s="138"/>
      <c r="I197" s="138"/>
      <c r="J197" s="311"/>
      <c r="K197" s="311"/>
      <c r="L197" s="311"/>
      <c r="M197" s="311"/>
      <c r="N197" s="283"/>
      <c r="O197" s="283"/>
      <c r="P197" s="283"/>
      <c r="Q197" s="283"/>
      <c r="R197" s="299"/>
    </row>
    <row r="198" spans="1:18" ht="15" x14ac:dyDescent="0.25">
      <c r="A198" s="140">
        <f t="shared" si="3"/>
        <v>0</v>
      </c>
      <c r="B198" s="140" t="s">
        <v>538</v>
      </c>
      <c r="C198" s="517"/>
      <c r="D198" s="280"/>
      <c r="E198" s="136"/>
      <c r="F198" s="190"/>
      <c r="G198" s="190" t="s">
        <v>370</v>
      </c>
      <c r="H198" s="138"/>
      <c r="I198" s="138"/>
      <c r="J198" s="311"/>
      <c r="K198" s="311"/>
      <c r="L198" s="311"/>
      <c r="M198" s="311"/>
      <c r="N198" s="283"/>
      <c r="O198" s="283"/>
      <c r="P198" s="283"/>
      <c r="Q198" s="283"/>
      <c r="R198" s="299"/>
    </row>
    <row r="199" spans="1:18" ht="15" x14ac:dyDescent="0.25">
      <c r="A199" s="140">
        <f t="shared" si="3"/>
        <v>0</v>
      </c>
      <c r="B199" s="140" t="s">
        <v>539</v>
      </c>
      <c r="C199" s="517"/>
      <c r="D199" s="280"/>
      <c r="E199" s="136"/>
      <c r="F199" s="138"/>
      <c r="G199" s="138" t="s">
        <v>279</v>
      </c>
      <c r="H199" s="298"/>
      <c r="I199" s="298"/>
      <c r="J199" s="519"/>
      <c r="K199" s="311"/>
      <c r="L199" s="311"/>
      <c r="M199" s="311"/>
      <c r="N199" s="283"/>
      <c r="O199" s="283"/>
      <c r="P199" s="283"/>
      <c r="Q199" s="283"/>
      <c r="R199" s="299"/>
    </row>
    <row r="200" spans="1:18" ht="15" x14ac:dyDescent="0.25">
      <c r="A200" s="140">
        <f t="shared" si="3"/>
        <v>0</v>
      </c>
      <c r="B200" s="140" t="s">
        <v>540</v>
      </c>
      <c r="C200" s="517"/>
      <c r="D200" s="280"/>
      <c r="E200" s="136"/>
      <c r="F200" s="138"/>
      <c r="G200" s="287" t="s">
        <v>280</v>
      </c>
      <c r="H200" s="298"/>
      <c r="I200" s="298"/>
      <c r="J200" s="519"/>
      <c r="K200" s="311"/>
      <c r="L200" s="311"/>
      <c r="M200" s="311"/>
      <c r="N200" s="283"/>
      <c r="O200" s="283"/>
      <c r="P200" s="283"/>
      <c r="Q200" s="283"/>
      <c r="R200" s="299"/>
    </row>
    <row r="201" spans="1:18" ht="15.75" thickBot="1" x14ac:dyDescent="0.3">
      <c r="A201" s="140">
        <f t="shared" si="3"/>
        <v>0</v>
      </c>
      <c r="B201" s="140" t="s">
        <v>541</v>
      </c>
      <c r="C201" s="518"/>
      <c r="D201" s="300"/>
      <c r="E201" s="149"/>
      <c r="F201" s="141" t="s">
        <v>277</v>
      </c>
      <c r="G201" s="289" t="s">
        <v>371</v>
      </c>
      <c r="H201" s="301"/>
      <c r="I201" s="301"/>
      <c r="J201" s="520"/>
      <c r="K201" s="312"/>
      <c r="L201" s="311"/>
      <c r="M201" s="312"/>
      <c r="N201" s="303"/>
      <c r="O201" s="303"/>
      <c r="P201" s="303"/>
      <c r="Q201" s="303"/>
      <c r="R201" s="304"/>
    </row>
    <row r="202" spans="1:18" ht="15" x14ac:dyDescent="0.25">
      <c r="A202" s="140">
        <f t="shared" si="3"/>
        <v>0</v>
      </c>
      <c r="B202" s="140" t="s">
        <v>542</v>
      </c>
      <c r="C202" s="516">
        <v>21</v>
      </c>
      <c r="D202" s="293"/>
      <c r="E202" s="146"/>
      <c r="F202" s="137" t="s">
        <v>355</v>
      </c>
      <c r="G202" s="137" t="s">
        <v>360</v>
      </c>
      <c r="H202" s="144"/>
      <c r="I202" s="144"/>
      <c r="J202" s="313"/>
      <c r="K202" s="313"/>
      <c r="L202" s="311"/>
      <c r="M202" s="313"/>
      <c r="N202" s="296"/>
      <c r="O202" s="296"/>
      <c r="P202" s="296"/>
      <c r="Q202" s="296"/>
      <c r="R202" s="297"/>
    </row>
    <row r="203" spans="1:18" ht="15" x14ac:dyDescent="0.25">
      <c r="A203" s="140">
        <f t="shared" si="3"/>
        <v>0</v>
      </c>
      <c r="B203" s="140" t="s">
        <v>543</v>
      </c>
      <c r="C203" s="517"/>
      <c r="D203" s="280"/>
      <c r="E203" s="136"/>
      <c r="F203" s="172"/>
      <c r="G203" s="172" t="s">
        <v>361</v>
      </c>
      <c r="H203" s="138"/>
      <c r="I203" s="138"/>
      <c r="J203" s="311"/>
      <c r="K203" s="311"/>
      <c r="L203" s="311"/>
      <c r="M203" s="311"/>
      <c r="N203" s="283"/>
      <c r="O203" s="283"/>
      <c r="P203" s="283"/>
      <c r="Q203" s="283"/>
      <c r="R203" s="299"/>
    </row>
    <row r="204" spans="1:18" ht="15" x14ac:dyDescent="0.25">
      <c r="A204" s="140">
        <f t="shared" si="3"/>
        <v>0</v>
      </c>
      <c r="B204" s="140" t="s">
        <v>544</v>
      </c>
      <c r="C204" s="517"/>
      <c r="D204" s="280"/>
      <c r="E204" s="136"/>
      <c r="F204" s="284"/>
      <c r="G204" s="188" t="s">
        <v>362</v>
      </c>
      <c r="H204" s="138"/>
      <c r="I204" s="138"/>
      <c r="J204" s="311"/>
      <c r="K204" s="311"/>
      <c r="L204" s="311"/>
      <c r="M204" s="311"/>
      <c r="N204" s="283"/>
      <c r="O204" s="283"/>
      <c r="P204" s="283"/>
      <c r="Q204" s="283"/>
      <c r="R204" s="299"/>
    </row>
    <row r="205" spans="1:18" ht="15" x14ac:dyDescent="0.25">
      <c r="A205" s="140">
        <f t="shared" si="3"/>
        <v>0</v>
      </c>
      <c r="B205" s="140" t="s">
        <v>545</v>
      </c>
      <c r="C205" s="517"/>
      <c r="D205" s="280"/>
      <c r="E205" s="136"/>
      <c r="F205" s="286"/>
      <c r="G205" s="189" t="s">
        <v>367</v>
      </c>
      <c r="H205" s="138"/>
      <c r="I205" s="138"/>
      <c r="J205" s="311"/>
      <c r="K205" s="311"/>
      <c r="L205" s="311"/>
      <c r="M205" s="311"/>
      <c r="N205" s="283"/>
      <c r="O205" s="283"/>
      <c r="P205" s="283"/>
      <c r="Q205" s="283"/>
      <c r="R205" s="299"/>
    </row>
    <row r="206" spans="1:18" ht="15" x14ac:dyDescent="0.25">
      <c r="A206" s="140">
        <f t="shared" si="3"/>
        <v>0</v>
      </c>
      <c r="B206" s="140" t="s">
        <v>546</v>
      </c>
      <c r="C206" s="517"/>
      <c r="D206" s="280"/>
      <c r="E206" s="136"/>
      <c r="F206" s="191"/>
      <c r="G206" s="191" t="s">
        <v>368</v>
      </c>
      <c r="H206" s="138"/>
      <c r="I206" s="138"/>
      <c r="J206" s="311"/>
      <c r="K206" s="311"/>
      <c r="L206" s="311"/>
      <c r="M206" s="311"/>
      <c r="N206" s="283"/>
      <c r="O206" s="283"/>
      <c r="P206" s="283"/>
      <c r="Q206" s="283"/>
      <c r="R206" s="299"/>
    </row>
    <row r="207" spans="1:18" ht="15" x14ac:dyDescent="0.25">
      <c r="A207" s="140">
        <f t="shared" si="3"/>
        <v>0</v>
      </c>
      <c r="B207" s="140" t="s">
        <v>547</v>
      </c>
      <c r="C207" s="517"/>
      <c r="D207" s="280"/>
      <c r="E207" s="136"/>
      <c r="F207" s="138"/>
      <c r="G207" s="138" t="s">
        <v>369</v>
      </c>
      <c r="H207" s="138"/>
      <c r="I207" s="138"/>
      <c r="J207" s="311"/>
      <c r="K207" s="311"/>
      <c r="L207" s="311"/>
      <c r="M207" s="311"/>
      <c r="N207" s="283"/>
      <c r="O207" s="283"/>
      <c r="P207" s="283"/>
      <c r="Q207" s="283"/>
      <c r="R207" s="299"/>
    </row>
    <row r="208" spans="1:18" ht="15" x14ac:dyDescent="0.25">
      <c r="A208" s="140">
        <f t="shared" si="3"/>
        <v>0</v>
      </c>
      <c r="B208" s="140" t="s">
        <v>548</v>
      </c>
      <c r="C208" s="517"/>
      <c r="D208" s="280"/>
      <c r="E208" s="136"/>
      <c r="F208" s="190"/>
      <c r="G208" s="190" t="s">
        <v>370</v>
      </c>
      <c r="H208" s="138"/>
      <c r="I208" s="138"/>
      <c r="J208" s="311"/>
      <c r="K208" s="311"/>
      <c r="L208" s="311"/>
      <c r="M208" s="311"/>
      <c r="N208" s="283"/>
      <c r="O208" s="283"/>
      <c r="P208" s="283"/>
      <c r="Q208" s="283"/>
      <c r="R208" s="299"/>
    </row>
    <row r="209" spans="1:18" ht="15" x14ac:dyDescent="0.25">
      <c r="A209" s="140">
        <f t="shared" si="3"/>
        <v>0</v>
      </c>
      <c r="B209" s="140" t="s">
        <v>549</v>
      </c>
      <c r="C209" s="517"/>
      <c r="D209" s="280"/>
      <c r="E209" s="136"/>
      <c r="F209" s="138"/>
      <c r="G209" s="138" t="s">
        <v>279</v>
      </c>
      <c r="H209" s="298"/>
      <c r="I209" s="298"/>
      <c r="J209" s="519"/>
      <c r="K209" s="311"/>
      <c r="L209" s="311"/>
      <c r="M209" s="311"/>
      <c r="N209" s="283"/>
      <c r="O209" s="283"/>
      <c r="P209" s="283"/>
      <c r="Q209" s="283"/>
      <c r="R209" s="299"/>
    </row>
    <row r="210" spans="1:18" ht="15" x14ac:dyDescent="0.25">
      <c r="A210" s="140">
        <f t="shared" si="3"/>
        <v>0</v>
      </c>
      <c r="B210" s="140" t="s">
        <v>550</v>
      </c>
      <c r="C210" s="517"/>
      <c r="D210" s="280"/>
      <c r="E210" s="136"/>
      <c r="F210" s="138"/>
      <c r="G210" s="287" t="s">
        <v>280</v>
      </c>
      <c r="H210" s="298"/>
      <c r="I210" s="298"/>
      <c r="J210" s="519"/>
      <c r="K210" s="311"/>
      <c r="L210" s="311"/>
      <c r="M210" s="311"/>
      <c r="N210" s="283"/>
      <c r="O210" s="283"/>
      <c r="P210" s="283"/>
      <c r="Q210" s="283"/>
      <c r="R210" s="299"/>
    </row>
    <row r="211" spans="1:18" ht="15.75" thickBot="1" x14ac:dyDescent="0.3">
      <c r="A211" s="140">
        <f t="shared" si="3"/>
        <v>0</v>
      </c>
      <c r="B211" s="140" t="s">
        <v>551</v>
      </c>
      <c r="C211" s="518"/>
      <c r="D211" s="300"/>
      <c r="E211" s="149"/>
      <c r="F211" s="141" t="s">
        <v>277</v>
      </c>
      <c r="G211" s="289" t="s">
        <v>371</v>
      </c>
      <c r="H211" s="301"/>
      <c r="I211" s="301"/>
      <c r="J211" s="520"/>
      <c r="K211" s="312"/>
      <c r="L211" s="311"/>
      <c r="M211" s="312"/>
      <c r="N211" s="303"/>
      <c r="O211" s="303"/>
      <c r="P211" s="303"/>
      <c r="Q211" s="303"/>
      <c r="R211" s="304"/>
    </row>
    <row r="212" spans="1:18" ht="15" x14ac:dyDescent="0.25">
      <c r="A212" s="140">
        <f t="shared" si="3"/>
        <v>0</v>
      </c>
      <c r="B212" s="140" t="s">
        <v>552</v>
      </c>
      <c r="C212" s="516">
        <v>22</v>
      </c>
      <c r="D212" s="293"/>
      <c r="E212" s="146"/>
      <c r="F212" s="137" t="s">
        <v>355</v>
      </c>
      <c r="G212" s="137" t="s">
        <v>360</v>
      </c>
      <c r="H212" s="144"/>
      <c r="I212" s="144"/>
      <c r="J212" s="313"/>
      <c r="K212" s="313"/>
      <c r="L212" s="311"/>
      <c r="M212" s="313"/>
      <c r="N212" s="296"/>
      <c r="O212" s="296"/>
      <c r="P212" s="296"/>
      <c r="Q212" s="296"/>
      <c r="R212" s="297"/>
    </row>
    <row r="213" spans="1:18" ht="15" x14ac:dyDescent="0.25">
      <c r="A213" s="140">
        <f t="shared" si="3"/>
        <v>0</v>
      </c>
      <c r="B213" s="140" t="s">
        <v>553</v>
      </c>
      <c r="C213" s="517"/>
      <c r="D213" s="280"/>
      <c r="E213" s="136"/>
      <c r="F213" s="172"/>
      <c r="G213" s="172" t="s">
        <v>361</v>
      </c>
      <c r="H213" s="138"/>
      <c r="I213" s="138"/>
      <c r="J213" s="311"/>
      <c r="K213" s="311"/>
      <c r="L213" s="311"/>
      <c r="M213" s="311"/>
      <c r="N213" s="283"/>
      <c r="O213" s="283"/>
      <c r="P213" s="283"/>
      <c r="Q213" s="283"/>
      <c r="R213" s="299"/>
    </row>
    <row r="214" spans="1:18" ht="15" x14ac:dyDescent="0.25">
      <c r="A214" s="140">
        <f t="shared" si="3"/>
        <v>0</v>
      </c>
      <c r="B214" s="140" t="s">
        <v>554</v>
      </c>
      <c r="C214" s="517"/>
      <c r="D214" s="280"/>
      <c r="E214" s="136"/>
      <c r="F214" s="284"/>
      <c r="G214" s="188" t="s">
        <v>362</v>
      </c>
      <c r="H214" s="138"/>
      <c r="I214" s="138"/>
      <c r="J214" s="311"/>
      <c r="K214" s="311"/>
      <c r="L214" s="311"/>
      <c r="M214" s="311"/>
      <c r="N214" s="283"/>
      <c r="O214" s="283"/>
      <c r="P214" s="283"/>
      <c r="Q214" s="283"/>
      <c r="R214" s="299"/>
    </row>
    <row r="215" spans="1:18" ht="15" x14ac:dyDescent="0.25">
      <c r="A215" s="140">
        <f t="shared" si="3"/>
        <v>0</v>
      </c>
      <c r="B215" s="140" t="s">
        <v>555</v>
      </c>
      <c r="C215" s="517"/>
      <c r="D215" s="280"/>
      <c r="E215" s="136"/>
      <c r="F215" s="286"/>
      <c r="G215" s="189" t="s">
        <v>367</v>
      </c>
      <c r="H215" s="138"/>
      <c r="I215" s="138"/>
      <c r="J215" s="311"/>
      <c r="K215" s="311"/>
      <c r="L215" s="311"/>
      <c r="M215" s="311"/>
      <c r="N215" s="283"/>
      <c r="O215" s="283"/>
      <c r="P215" s="283"/>
      <c r="Q215" s="283"/>
      <c r="R215" s="299"/>
    </row>
    <row r="216" spans="1:18" ht="15" x14ac:dyDescent="0.25">
      <c r="A216" s="140">
        <f t="shared" si="3"/>
        <v>0</v>
      </c>
      <c r="B216" s="140" t="s">
        <v>556</v>
      </c>
      <c r="C216" s="517"/>
      <c r="D216" s="280"/>
      <c r="E216" s="136"/>
      <c r="F216" s="191"/>
      <c r="G216" s="191" t="s">
        <v>368</v>
      </c>
      <c r="H216" s="138"/>
      <c r="I216" s="138"/>
      <c r="J216" s="311"/>
      <c r="K216" s="311"/>
      <c r="L216" s="311"/>
      <c r="M216" s="311"/>
      <c r="N216" s="283"/>
      <c r="O216" s="283"/>
      <c r="P216" s="283"/>
      <c r="Q216" s="283"/>
      <c r="R216" s="299"/>
    </row>
    <row r="217" spans="1:18" ht="15" x14ac:dyDescent="0.25">
      <c r="A217" s="140">
        <f t="shared" si="3"/>
        <v>0</v>
      </c>
      <c r="B217" s="140" t="s">
        <v>557</v>
      </c>
      <c r="C217" s="517"/>
      <c r="D217" s="280"/>
      <c r="E217" s="136"/>
      <c r="F217" s="138"/>
      <c r="G217" s="138" t="s">
        <v>369</v>
      </c>
      <c r="H217" s="138"/>
      <c r="I217" s="138"/>
      <c r="J217" s="311"/>
      <c r="K217" s="311"/>
      <c r="L217" s="311"/>
      <c r="M217" s="311"/>
      <c r="N217" s="283"/>
      <c r="O217" s="283"/>
      <c r="P217" s="283"/>
      <c r="Q217" s="283"/>
      <c r="R217" s="299"/>
    </row>
    <row r="218" spans="1:18" ht="15" x14ac:dyDescent="0.25">
      <c r="A218" s="140">
        <f t="shared" si="3"/>
        <v>0</v>
      </c>
      <c r="B218" s="140" t="s">
        <v>558</v>
      </c>
      <c r="C218" s="517"/>
      <c r="D218" s="280"/>
      <c r="E218" s="136"/>
      <c r="F218" s="190"/>
      <c r="G218" s="190" t="s">
        <v>370</v>
      </c>
      <c r="H218" s="138"/>
      <c r="I218" s="138"/>
      <c r="J218" s="311"/>
      <c r="K218" s="311"/>
      <c r="L218" s="311"/>
      <c r="M218" s="311"/>
      <c r="N218" s="283"/>
      <c r="O218" s="283"/>
      <c r="P218" s="283"/>
      <c r="Q218" s="283"/>
      <c r="R218" s="299"/>
    </row>
    <row r="219" spans="1:18" ht="15" x14ac:dyDescent="0.25">
      <c r="A219" s="140">
        <f t="shared" si="3"/>
        <v>0</v>
      </c>
      <c r="B219" s="140" t="s">
        <v>559</v>
      </c>
      <c r="C219" s="517"/>
      <c r="D219" s="280"/>
      <c r="E219" s="136"/>
      <c r="F219" s="138"/>
      <c r="G219" s="138" t="s">
        <v>279</v>
      </c>
      <c r="H219" s="298"/>
      <c r="I219" s="298"/>
      <c r="J219" s="519"/>
      <c r="K219" s="311"/>
      <c r="L219" s="311"/>
      <c r="M219" s="311"/>
      <c r="N219" s="283"/>
      <c r="O219" s="283"/>
      <c r="P219" s="283"/>
      <c r="Q219" s="283"/>
      <c r="R219" s="299"/>
    </row>
    <row r="220" spans="1:18" ht="15" x14ac:dyDescent="0.25">
      <c r="A220" s="140">
        <f t="shared" si="3"/>
        <v>0</v>
      </c>
      <c r="B220" s="140" t="s">
        <v>560</v>
      </c>
      <c r="C220" s="517"/>
      <c r="D220" s="280"/>
      <c r="E220" s="136"/>
      <c r="F220" s="138"/>
      <c r="G220" s="287" t="s">
        <v>280</v>
      </c>
      <c r="H220" s="298"/>
      <c r="I220" s="298"/>
      <c r="J220" s="519"/>
      <c r="K220" s="311"/>
      <c r="L220" s="311"/>
      <c r="M220" s="311"/>
      <c r="N220" s="283"/>
      <c r="O220" s="283"/>
      <c r="P220" s="283"/>
      <c r="Q220" s="283"/>
      <c r="R220" s="299"/>
    </row>
    <row r="221" spans="1:18" ht="15.75" thickBot="1" x14ac:dyDescent="0.3">
      <c r="A221" s="140">
        <f t="shared" si="3"/>
        <v>0</v>
      </c>
      <c r="B221" s="140" t="s">
        <v>561</v>
      </c>
      <c r="C221" s="518"/>
      <c r="D221" s="300"/>
      <c r="E221" s="149"/>
      <c r="F221" s="141" t="s">
        <v>277</v>
      </c>
      <c r="G221" s="289" t="s">
        <v>371</v>
      </c>
      <c r="H221" s="301"/>
      <c r="I221" s="301"/>
      <c r="J221" s="520"/>
      <c r="K221" s="312"/>
      <c r="L221" s="311"/>
      <c r="M221" s="312"/>
      <c r="N221" s="303"/>
      <c r="O221" s="303"/>
      <c r="P221" s="303"/>
      <c r="Q221" s="303"/>
      <c r="R221" s="304"/>
    </row>
    <row r="222" spans="1:18" ht="15" x14ac:dyDescent="0.25">
      <c r="A222" s="140">
        <f t="shared" si="3"/>
        <v>0</v>
      </c>
      <c r="B222" s="140" t="s">
        <v>562</v>
      </c>
      <c r="C222" s="516">
        <v>23</v>
      </c>
      <c r="D222" s="293"/>
      <c r="E222" s="146"/>
      <c r="F222" s="137" t="s">
        <v>355</v>
      </c>
      <c r="G222" s="137" t="s">
        <v>360</v>
      </c>
      <c r="H222" s="144"/>
      <c r="I222" s="144"/>
      <c r="J222" s="313"/>
      <c r="K222" s="313"/>
      <c r="L222" s="311"/>
      <c r="M222" s="313"/>
      <c r="N222" s="296"/>
      <c r="O222" s="296"/>
      <c r="P222" s="296"/>
      <c r="Q222" s="296"/>
      <c r="R222" s="297"/>
    </row>
    <row r="223" spans="1:18" ht="15" x14ac:dyDescent="0.25">
      <c r="A223" s="140">
        <f t="shared" si="3"/>
        <v>0</v>
      </c>
      <c r="B223" s="140" t="s">
        <v>563</v>
      </c>
      <c r="C223" s="517"/>
      <c r="D223" s="280"/>
      <c r="E223" s="136"/>
      <c r="F223" s="172"/>
      <c r="G223" s="172" t="s">
        <v>361</v>
      </c>
      <c r="H223" s="138"/>
      <c r="I223" s="138"/>
      <c r="J223" s="311"/>
      <c r="K223" s="311"/>
      <c r="L223" s="311"/>
      <c r="M223" s="311"/>
      <c r="N223" s="283"/>
      <c r="O223" s="283"/>
      <c r="P223" s="283"/>
      <c r="Q223" s="283"/>
      <c r="R223" s="299"/>
    </row>
    <row r="224" spans="1:18" ht="15" x14ac:dyDescent="0.25">
      <c r="A224" s="140">
        <f t="shared" si="3"/>
        <v>0</v>
      </c>
      <c r="B224" s="140" t="s">
        <v>564</v>
      </c>
      <c r="C224" s="517"/>
      <c r="D224" s="280"/>
      <c r="E224" s="136"/>
      <c r="F224" s="284"/>
      <c r="G224" s="188" t="s">
        <v>362</v>
      </c>
      <c r="H224" s="138"/>
      <c r="I224" s="138"/>
      <c r="J224" s="311"/>
      <c r="K224" s="311"/>
      <c r="L224" s="311"/>
      <c r="M224" s="311"/>
      <c r="N224" s="283"/>
      <c r="O224" s="283"/>
      <c r="P224" s="283"/>
      <c r="Q224" s="283"/>
      <c r="R224" s="299"/>
    </row>
    <row r="225" spans="1:18" ht="15" x14ac:dyDescent="0.25">
      <c r="A225" s="140">
        <f t="shared" si="3"/>
        <v>0</v>
      </c>
      <c r="B225" s="140" t="s">
        <v>565</v>
      </c>
      <c r="C225" s="517"/>
      <c r="D225" s="280"/>
      <c r="E225" s="136"/>
      <c r="F225" s="286"/>
      <c r="G225" s="189" t="s">
        <v>367</v>
      </c>
      <c r="H225" s="138"/>
      <c r="I225" s="138"/>
      <c r="J225" s="311"/>
      <c r="K225" s="311"/>
      <c r="L225" s="311"/>
      <c r="M225" s="311"/>
      <c r="N225" s="283"/>
      <c r="O225" s="283"/>
      <c r="P225" s="283"/>
      <c r="Q225" s="283"/>
      <c r="R225" s="299"/>
    </row>
    <row r="226" spans="1:18" ht="15" x14ac:dyDescent="0.25">
      <c r="A226" s="140">
        <f t="shared" si="3"/>
        <v>0</v>
      </c>
      <c r="B226" s="140" t="s">
        <v>566</v>
      </c>
      <c r="C226" s="517"/>
      <c r="D226" s="280"/>
      <c r="E226" s="136"/>
      <c r="F226" s="191"/>
      <c r="G226" s="191" t="s">
        <v>368</v>
      </c>
      <c r="H226" s="138"/>
      <c r="I226" s="138"/>
      <c r="J226" s="311"/>
      <c r="K226" s="311"/>
      <c r="L226" s="311"/>
      <c r="M226" s="311"/>
      <c r="N226" s="283"/>
      <c r="O226" s="283"/>
      <c r="P226" s="283"/>
      <c r="Q226" s="283"/>
      <c r="R226" s="299"/>
    </row>
    <row r="227" spans="1:18" ht="15" x14ac:dyDescent="0.25">
      <c r="A227" s="140">
        <f t="shared" si="3"/>
        <v>0</v>
      </c>
      <c r="B227" s="140" t="s">
        <v>567</v>
      </c>
      <c r="C227" s="517"/>
      <c r="D227" s="280"/>
      <c r="E227" s="136"/>
      <c r="F227" s="138"/>
      <c r="G227" s="138" t="s">
        <v>369</v>
      </c>
      <c r="H227" s="138"/>
      <c r="I227" s="138"/>
      <c r="J227" s="311"/>
      <c r="K227" s="311"/>
      <c r="L227" s="311"/>
      <c r="M227" s="311"/>
      <c r="N227" s="283"/>
      <c r="O227" s="283"/>
      <c r="P227" s="283"/>
      <c r="Q227" s="283"/>
      <c r="R227" s="299"/>
    </row>
    <row r="228" spans="1:18" ht="15" x14ac:dyDescent="0.25">
      <c r="A228" s="140">
        <f t="shared" si="3"/>
        <v>0</v>
      </c>
      <c r="B228" s="140" t="s">
        <v>568</v>
      </c>
      <c r="C228" s="517"/>
      <c r="D228" s="280"/>
      <c r="E228" s="136"/>
      <c r="F228" s="190"/>
      <c r="G228" s="190" t="s">
        <v>370</v>
      </c>
      <c r="H228" s="138"/>
      <c r="I228" s="138"/>
      <c r="J228" s="311"/>
      <c r="K228" s="311"/>
      <c r="L228" s="311"/>
      <c r="M228" s="311"/>
      <c r="N228" s="283"/>
      <c r="O228" s="283"/>
      <c r="P228" s="283"/>
      <c r="Q228" s="283"/>
      <c r="R228" s="299"/>
    </row>
    <row r="229" spans="1:18" ht="15" x14ac:dyDescent="0.25">
      <c r="A229" s="140">
        <f t="shared" si="3"/>
        <v>0</v>
      </c>
      <c r="B229" s="140" t="s">
        <v>569</v>
      </c>
      <c r="C229" s="517"/>
      <c r="D229" s="280"/>
      <c r="E229" s="136"/>
      <c r="F229" s="138"/>
      <c r="G229" s="138" t="s">
        <v>279</v>
      </c>
      <c r="H229" s="298"/>
      <c r="I229" s="298"/>
      <c r="J229" s="519"/>
      <c r="K229" s="311"/>
      <c r="L229" s="311"/>
      <c r="M229" s="311"/>
      <c r="N229" s="283"/>
      <c r="O229" s="283"/>
      <c r="P229" s="283"/>
      <c r="Q229" s="283"/>
      <c r="R229" s="299"/>
    </row>
    <row r="230" spans="1:18" ht="15" x14ac:dyDescent="0.25">
      <c r="A230" s="140">
        <f t="shared" ref="A230:A293" si="4">E230</f>
        <v>0</v>
      </c>
      <c r="B230" s="140" t="s">
        <v>570</v>
      </c>
      <c r="C230" s="517"/>
      <c r="D230" s="280"/>
      <c r="E230" s="136"/>
      <c r="F230" s="138"/>
      <c r="G230" s="287" t="s">
        <v>280</v>
      </c>
      <c r="H230" s="298"/>
      <c r="I230" s="298"/>
      <c r="J230" s="519"/>
      <c r="K230" s="311"/>
      <c r="L230" s="311"/>
      <c r="M230" s="311"/>
      <c r="N230" s="283"/>
      <c r="O230" s="283"/>
      <c r="P230" s="283"/>
      <c r="Q230" s="283"/>
      <c r="R230" s="299"/>
    </row>
    <row r="231" spans="1:18" ht="15.75" thickBot="1" x14ac:dyDescent="0.3">
      <c r="A231" s="140">
        <f t="shared" si="4"/>
        <v>0</v>
      </c>
      <c r="B231" s="140" t="s">
        <v>571</v>
      </c>
      <c r="C231" s="518"/>
      <c r="D231" s="300"/>
      <c r="E231" s="149"/>
      <c r="F231" s="141" t="s">
        <v>277</v>
      </c>
      <c r="G231" s="289" t="s">
        <v>371</v>
      </c>
      <c r="H231" s="301"/>
      <c r="I231" s="301"/>
      <c r="J231" s="520"/>
      <c r="K231" s="312"/>
      <c r="L231" s="311"/>
      <c r="M231" s="312"/>
      <c r="N231" s="303"/>
      <c r="O231" s="303"/>
      <c r="P231" s="303"/>
      <c r="Q231" s="303"/>
      <c r="R231" s="304"/>
    </row>
    <row r="232" spans="1:18" ht="15" x14ac:dyDescent="0.25">
      <c r="A232" s="140">
        <f t="shared" si="4"/>
        <v>0</v>
      </c>
      <c r="B232" s="140" t="s">
        <v>572</v>
      </c>
      <c r="C232" s="516">
        <v>24</v>
      </c>
      <c r="D232" s="293"/>
      <c r="E232" s="146"/>
      <c r="F232" s="137" t="s">
        <v>355</v>
      </c>
      <c r="G232" s="137" t="s">
        <v>360</v>
      </c>
      <c r="H232" s="144"/>
      <c r="I232" s="144"/>
      <c r="J232" s="313"/>
      <c r="K232" s="313"/>
      <c r="L232" s="311"/>
      <c r="M232" s="313"/>
      <c r="N232" s="296"/>
      <c r="O232" s="296"/>
      <c r="P232" s="296"/>
      <c r="Q232" s="296"/>
      <c r="R232" s="297"/>
    </row>
    <row r="233" spans="1:18" ht="15" x14ac:dyDescent="0.25">
      <c r="A233" s="140">
        <f t="shared" si="4"/>
        <v>0</v>
      </c>
      <c r="B233" s="140" t="s">
        <v>573</v>
      </c>
      <c r="C233" s="517"/>
      <c r="D233" s="280"/>
      <c r="E233" s="136"/>
      <c r="F233" s="172"/>
      <c r="G233" s="172" t="s">
        <v>361</v>
      </c>
      <c r="H233" s="138"/>
      <c r="I233" s="138"/>
      <c r="J233" s="311"/>
      <c r="K233" s="311"/>
      <c r="L233" s="311"/>
      <c r="M233" s="311"/>
      <c r="N233" s="283"/>
      <c r="O233" s="283"/>
      <c r="P233" s="283"/>
      <c r="Q233" s="283"/>
      <c r="R233" s="299"/>
    </row>
    <row r="234" spans="1:18" ht="15" x14ac:dyDescent="0.25">
      <c r="A234" s="140">
        <f t="shared" si="4"/>
        <v>0</v>
      </c>
      <c r="B234" s="140" t="s">
        <v>574</v>
      </c>
      <c r="C234" s="517"/>
      <c r="D234" s="280"/>
      <c r="E234" s="136"/>
      <c r="F234" s="284"/>
      <c r="G234" s="188" t="s">
        <v>362</v>
      </c>
      <c r="H234" s="138"/>
      <c r="I234" s="138"/>
      <c r="J234" s="311"/>
      <c r="K234" s="311"/>
      <c r="L234" s="311"/>
      <c r="M234" s="311"/>
      <c r="N234" s="283"/>
      <c r="O234" s="283"/>
      <c r="P234" s="283"/>
      <c r="Q234" s="283"/>
      <c r="R234" s="299"/>
    </row>
    <row r="235" spans="1:18" ht="15" x14ac:dyDescent="0.25">
      <c r="A235" s="140">
        <f t="shared" si="4"/>
        <v>0</v>
      </c>
      <c r="B235" s="140" t="s">
        <v>575</v>
      </c>
      <c r="C235" s="517"/>
      <c r="D235" s="280"/>
      <c r="E235" s="136"/>
      <c r="F235" s="286"/>
      <c r="G235" s="189" t="s">
        <v>367</v>
      </c>
      <c r="H235" s="138"/>
      <c r="I235" s="138"/>
      <c r="J235" s="311"/>
      <c r="K235" s="311"/>
      <c r="L235" s="311"/>
      <c r="M235" s="311"/>
      <c r="N235" s="283"/>
      <c r="O235" s="283"/>
      <c r="P235" s="283"/>
      <c r="Q235" s="283"/>
      <c r="R235" s="299"/>
    </row>
    <row r="236" spans="1:18" ht="15" x14ac:dyDescent="0.25">
      <c r="A236" s="140">
        <f t="shared" si="4"/>
        <v>0</v>
      </c>
      <c r="B236" s="140" t="s">
        <v>576</v>
      </c>
      <c r="C236" s="517"/>
      <c r="D236" s="280"/>
      <c r="E236" s="136"/>
      <c r="F236" s="191"/>
      <c r="G236" s="191" t="s">
        <v>368</v>
      </c>
      <c r="H236" s="138"/>
      <c r="I236" s="138"/>
      <c r="J236" s="311"/>
      <c r="K236" s="311"/>
      <c r="L236" s="311"/>
      <c r="M236" s="311"/>
      <c r="N236" s="283"/>
      <c r="O236" s="283"/>
      <c r="P236" s="283"/>
      <c r="Q236" s="283"/>
      <c r="R236" s="299"/>
    </row>
    <row r="237" spans="1:18" ht="15" x14ac:dyDescent="0.25">
      <c r="A237" s="140">
        <f t="shared" si="4"/>
        <v>0</v>
      </c>
      <c r="B237" s="140" t="s">
        <v>577</v>
      </c>
      <c r="C237" s="517"/>
      <c r="D237" s="280"/>
      <c r="E237" s="136"/>
      <c r="F237" s="138"/>
      <c r="G237" s="138" t="s">
        <v>369</v>
      </c>
      <c r="H237" s="138"/>
      <c r="I237" s="138"/>
      <c r="J237" s="311"/>
      <c r="K237" s="311"/>
      <c r="L237" s="311"/>
      <c r="M237" s="311"/>
      <c r="N237" s="283"/>
      <c r="O237" s="283"/>
      <c r="P237" s="283"/>
      <c r="Q237" s="283"/>
      <c r="R237" s="299"/>
    </row>
    <row r="238" spans="1:18" ht="15" x14ac:dyDescent="0.25">
      <c r="A238" s="140">
        <f t="shared" si="4"/>
        <v>0</v>
      </c>
      <c r="B238" s="140" t="s">
        <v>578</v>
      </c>
      <c r="C238" s="517"/>
      <c r="D238" s="280"/>
      <c r="E238" s="136"/>
      <c r="F238" s="190"/>
      <c r="G238" s="190" t="s">
        <v>370</v>
      </c>
      <c r="H238" s="138"/>
      <c r="I238" s="138"/>
      <c r="J238" s="311"/>
      <c r="K238" s="311"/>
      <c r="L238" s="311"/>
      <c r="M238" s="311"/>
      <c r="N238" s="283"/>
      <c r="O238" s="283"/>
      <c r="P238" s="283"/>
      <c r="Q238" s="283"/>
      <c r="R238" s="299"/>
    </row>
    <row r="239" spans="1:18" ht="15" x14ac:dyDescent="0.25">
      <c r="A239" s="140">
        <f t="shared" si="4"/>
        <v>0</v>
      </c>
      <c r="B239" s="140" t="s">
        <v>579</v>
      </c>
      <c r="C239" s="517"/>
      <c r="D239" s="280"/>
      <c r="E239" s="136"/>
      <c r="F239" s="138"/>
      <c r="G239" s="138" t="s">
        <v>279</v>
      </c>
      <c r="H239" s="298"/>
      <c r="I239" s="298"/>
      <c r="J239" s="519"/>
      <c r="K239" s="311"/>
      <c r="L239" s="311"/>
      <c r="M239" s="311"/>
      <c r="N239" s="283"/>
      <c r="O239" s="283"/>
      <c r="P239" s="283"/>
      <c r="Q239" s="283"/>
      <c r="R239" s="299"/>
    </row>
    <row r="240" spans="1:18" ht="15" x14ac:dyDescent="0.25">
      <c r="A240" s="140">
        <f t="shared" si="4"/>
        <v>0</v>
      </c>
      <c r="B240" s="140" t="s">
        <v>580</v>
      </c>
      <c r="C240" s="517"/>
      <c r="D240" s="280"/>
      <c r="E240" s="136"/>
      <c r="F240" s="138"/>
      <c r="G240" s="287" t="s">
        <v>280</v>
      </c>
      <c r="H240" s="298"/>
      <c r="I240" s="298"/>
      <c r="J240" s="519"/>
      <c r="K240" s="311"/>
      <c r="L240" s="311"/>
      <c r="M240" s="311"/>
      <c r="N240" s="283"/>
      <c r="O240" s="283"/>
      <c r="P240" s="283"/>
      <c r="Q240" s="283"/>
      <c r="R240" s="299"/>
    </row>
    <row r="241" spans="1:18" ht="15.75" thickBot="1" x14ac:dyDescent="0.3">
      <c r="A241" s="140">
        <f t="shared" si="4"/>
        <v>0</v>
      </c>
      <c r="B241" s="140" t="s">
        <v>581</v>
      </c>
      <c r="C241" s="518"/>
      <c r="D241" s="300"/>
      <c r="E241" s="149"/>
      <c r="F241" s="141" t="s">
        <v>277</v>
      </c>
      <c r="G241" s="289" t="s">
        <v>371</v>
      </c>
      <c r="H241" s="301"/>
      <c r="I241" s="301"/>
      <c r="J241" s="520"/>
      <c r="K241" s="312"/>
      <c r="L241" s="311"/>
      <c r="M241" s="312"/>
      <c r="N241" s="303"/>
      <c r="O241" s="303"/>
      <c r="P241" s="303"/>
      <c r="Q241" s="303"/>
      <c r="R241" s="304"/>
    </row>
    <row r="242" spans="1:18" ht="15" x14ac:dyDescent="0.25">
      <c r="A242" s="140">
        <f t="shared" si="4"/>
        <v>0</v>
      </c>
      <c r="B242" s="140" t="s">
        <v>582</v>
      </c>
      <c r="C242" s="516">
        <v>25</v>
      </c>
      <c r="D242" s="293"/>
      <c r="E242" s="146"/>
      <c r="F242" s="137" t="s">
        <v>355</v>
      </c>
      <c r="G242" s="137" t="s">
        <v>360</v>
      </c>
      <c r="H242" s="144"/>
      <c r="I242" s="144"/>
      <c r="J242" s="313"/>
      <c r="K242" s="313"/>
      <c r="L242" s="311"/>
      <c r="M242" s="313"/>
      <c r="N242" s="296"/>
      <c r="O242" s="296"/>
      <c r="P242" s="296"/>
      <c r="Q242" s="296"/>
      <c r="R242" s="297"/>
    </row>
    <row r="243" spans="1:18" ht="15" x14ac:dyDescent="0.25">
      <c r="A243" s="140">
        <f t="shared" si="4"/>
        <v>0</v>
      </c>
      <c r="B243" s="140" t="s">
        <v>583</v>
      </c>
      <c r="C243" s="517"/>
      <c r="D243" s="280"/>
      <c r="E243" s="136"/>
      <c r="F243" s="172"/>
      <c r="G243" s="172" t="s">
        <v>361</v>
      </c>
      <c r="H243" s="138"/>
      <c r="I243" s="138"/>
      <c r="J243" s="311"/>
      <c r="K243" s="311"/>
      <c r="L243" s="311"/>
      <c r="M243" s="311"/>
      <c r="N243" s="283"/>
      <c r="O243" s="283"/>
      <c r="P243" s="283"/>
      <c r="Q243" s="283"/>
      <c r="R243" s="299"/>
    </row>
    <row r="244" spans="1:18" ht="15" x14ac:dyDescent="0.25">
      <c r="A244" s="140">
        <f t="shared" si="4"/>
        <v>0</v>
      </c>
      <c r="B244" s="140" t="s">
        <v>584</v>
      </c>
      <c r="C244" s="517"/>
      <c r="D244" s="280"/>
      <c r="E244" s="136"/>
      <c r="F244" s="284"/>
      <c r="G244" s="188" t="s">
        <v>362</v>
      </c>
      <c r="H244" s="138"/>
      <c r="I244" s="138"/>
      <c r="J244" s="311"/>
      <c r="K244" s="311"/>
      <c r="L244" s="311"/>
      <c r="M244" s="311"/>
      <c r="N244" s="283"/>
      <c r="O244" s="283"/>
      <c r="P244" s="283"/>
      <c r="Q244" s="283"/>
      <c r="R244" s="299"/>
    </row>
    <row r="245" spans="1:18" ht="15" x14ac:dyDescent="0.25">
      <c r="A245" s="140">
        <f t="shared" si="4"/>
        <v>0</v>
      </c>
      <c r="B245" s="140" t="s">
        <v>585</v>
      </c>
      <c r="C245" s="517"/>
      <c r="D245" s="280"/>
      <c r="E245" s="136"/>
      <c r="F245" s="286"/>
      <c r="G245" s="189" t="s">
        <v>367</v>
      </c>
      <c r="H245" s="138"/>
      <c r="I245" s="138"/>
      <c r="J245" s="311"/>
      <c r="K245" s="311"/>
      <c r="L245" s="311"/>
      <c r="M245" s="311"/>
      <c r="N245" s="283"/>
      <c r="O245" s="283"/>
      <c r="P245" s="283"/>
      <c r="Q245" s="283"/>
      <c r="R245" s="299"/>
    </row>
    <row r="246" spans="1:18" ht="15" x14ac:dyDescent="0.25">
      <c r="A246" s="140">
        <f t="shared" si="4"/>
        <v>0</v>
      </c>
      <c r="B246" s="140" t="s">
        <v>586</v>
      </c>
      <c r="C246" s="517"/>
      <c r="D246" s="280"/>
      <c r="E246" s="136"/>
      <c r="F246" s="191"/>
      <c r="G246" s="191" t="s">
        <v>368</v>
      </c>
      <c r="H246" s="138"/>
      <c r="I246" s="138"/>
      <c r="J246" s="311"/>
      <c r="K246" s="311"/>
      <c r="L246" s="311"/>
      <c r="M246" s="311"/>
      <c r="N246" s="283"/>
      <c r="O246" s="283"/>
      <c r="P246" s="283"/>
      <c r="Q246" s="283"/>
      <c r="R246" s="299"/>
    </row>
    <row r="247" spans="1:18" ht="15" x14ac:dyDescent="0.25">
      <c r="A247" s="140">
        <f t="shared" si="4"/>
        <v>0</v>
      </c>
      <c r="B247" s="140" t="s">
        <v>587</v>
      </c>
      <c r="C247" s="517"/>
      <c r="D247" s="280"/>
      <c r="E247" s="136"/>
      <c r="F247" s="138"/>
      <c r="G247" s="138" t="s">
        <v>369</v>
      </c>
      <c r="H247" s="138"/>
      <c r="I247" s="138"/>
      <c r="J247" s="311"/>
      <c r="K247" s="311"/>
      <c r="L247" s="311"/>
      <c r="M247" s="311"/>
      <c r="N247" s="283"/>
      <c r="O247" s="283"/>
      <c r="P247" s="283"/>
      <c r="Q247" s="283"/>
      <c r="R247" s="299"/>
    </row>
    <row r="248" spans="1:18" ht="15" x14ac:dyDescent="0.25">
      <c r="A248" s="140">
        <f t="shared" si="4"/>
        <v>0</v>
      </c>
      <c r="B248" s="140" t="s">
        <v>588</v>
      </c>
      <c r="C248" s="517"/>
      <c r="D248" s="280"/>
      <c r="E248" s="136"/>
      <c r="F248" s="190"/>
      <c r="G248" s="190" t="s">
        <v>370</v>
      </c>
      <c r="H248" s="138"/>
      <c r="I248" s="138"/>
      <c r="J248" s="311"/>
      <c r="K248" s="311"/>
      <c r="L248" s="311"/>
      <c r="M248" s="311"/>
      <c r="N248" s="283"/>
      <c r="O248" s="283"/>
      <c r="P248" s="283"/>
      <c r="Q248" s="283"/>
      <c r="R248" s="299"/>
    </row>
    <row r="249" spans="1:18" ht="15" x14ac:dyDescent="0.25">
      <c r="A249" s="140">
        <f t="shared" si="4"/>
        <v>0</v>
      </c>
      <c r="B249" s="140" t="s">
        <v>589</v>
      </c>
      <c r="C249" s="517"/>
      <c r="D249" s="280"/>
      <c r="E249" s="136"/>
      <c r="F249" s="138"/>
      <c r="G249" s="138" t="s">
        <v>279</v>
      </c>
      <c r="H249" s="298"/>
      <c r="I249" s="298"/>
      <c r="J249" s="519"/>
      <c r="K249" s="311"/>
      <c r="L249" s="311"/>
      <c r="M249" s="311"/>
      <c r="N249" s="283"/>
      <c r="O249" s="283"/>
      <c r="P249" s="283"/>
      <c r="Q249" s="283"/>
      <c r="R249" s="299"/>
    </row>
    <row r="250" spans="1:18" ht="15" x14ac:dyDescent="0.25">
      <c r="A250" s="140">
        <f t="shared" si="4"/>
        <v>0</v>
      </c>
      <c r="B250" s="140" t="s">
        <v>590</v>
      </c>
      <c r="C250" s="517"/>
      <c r="D250" s="280"/>
      <c r="E250" s="136"/>
      <c r="F250" s="138"/>
      <c r="G250" s="287" t="s">
        <v>280</v>
      </c>
      <c r="H250" s="298"/>
      <c r="I250" s="298"/>
      <c r="J250" s="519"/>
      <c r="K250" s="311"/>
      <c r="L250" s="311"/>
      <c r="M250" s="311"/>
      <c r="N250" s="283"/>
      <c r="O250" s="283"/>
      <c r="P250" s="283"/>
      <c r="Q250" s="283"/>
      <c r="R250" s="299"/>
    </row>
    <row r="251" spans="1:18" ht="15.75" thickBot="1" x14ac:dyDescent="0.3">
      <c r="A251" s="140">
        <f t="shared" si="4"/>
        <v>0</v>
      </c>
      <c r="B251" s="140" t="s">
        <v>591</v>
      </c>
      <c r="C251" s="518"/>
      <c r="D251" s="300"/>
      <c r="E251" s="149"/>
      <c r="F251" s="141" t="s">
        <v>277</v>
      </c>
      <c r="G251" s="289" t="s">
        <v>371</v>
      </c>
      <c r="H251" s="301"/>
      <c r="I251" s="301"/>
      <c r="J251" s="520"/>
      <c r="K251" s="312"/>
      <c r="L251" s="311"/>
      <c r="M251" s="312"/>
      <c r="N251" s="303"/>
      <c r="O251" s="303"/>
      <c r="P251" s="303"/>
      <c r="Q251" s="303"/>
      <c r="R251" s="304"/>
    </row>
    <row r="252" spans="1:18" ht="15" x14ac:dyDescent="0.25">
      <c r="A252" s="140">
        <f t="shared" si="4"/>
        <v>0</v>
      </c>
      <c r="B252" s="140" t="s">
        <v>592</v>
      </c>
      <c r="C252" s="516">
        <v>26</v>
      </c>
      <c r="D252" s="293"/>
      <c r="E252" s="146"/>
      <c r="F252" s="137" t="s">
        <v>355</v>
      </c>
      <c r="G252" s="137" t="s">
        <v>360</v>
      </c>
      <c r="H252" s="144"/>
      <c r="I252" s="144"/>
      <c r="J252" s="313"/>
      <c r="K252" s="313"/>
      <c r="L252" s="311"/>
      <c r="M252" s="313"/>
      <c r="N252" s="296"/>
      <c r="O252" s="296"/>
      <c r="P252" s="296"/>
      <c r="Q252" s="296"/>
      <c r="R252" s="297"/>
    </row>
    <row r="253" spans="1:18" ht="15" x14ac:dyDescent="0.25">
      <c r="A253" s="140">
        <f t="shared" si="4"/>
        <v>0</v>
      </c>
      <c r="B253" s="140" t="s">
        <v>593</v>
      </c>
      <c r="C253" s="517"/>
      <c r="D253" s="280"/>
      <c r="E253" s="136"/>
      <c r="F253" s="172"/>
      <c r="G253" s="172" t="s">
        <v>361</v>
      </c>
      <c r="H253" s="138"/>
      <c r="I253" s="138"/>
      <c r="J253" s="311"/>
      <c r="K253" s="311"/>
      <c r="L253" s="311"/>
      <c r="M253" s="311"/>
      <c r="N253" s="283"/>
      <c r="O253" s="283"/>
      <c r="P253" s="283"/>
      <c r="Q253" s="283"/>
      <c r="R253" s="299"/>
    </row>
    <row r="254" spans="1:18" ht="15" x14ac:dyDescent="0.25">
      <c r="A254" s="140">
        <f t="shared" si="4"/>
        <v>0</v>
      </c>
      <c r="B254" s="140" t="s">
        <v>594</v>
      </c>
      <c r="C254" s="517"/>
      <c r="D254" s="280"/>
      <c r="E254" s="136"/>
      <c r="F254" s="284"/>
      <c r="G254" s="188" t="s">
        <v>362</v>
      </c>
      <c r="H254" s="138"/>
      <c r="I254" s="138"/>
      <c r="J254" s="311"/>
      <c r="K254" s="311"/>
      <c r="L254" s="311"/>
      <c r="M254" s="311"/>
      <c r="N254" s="283"/>
      <c r="O254" s="283"/>
      <c r="P254" s="283"/>
      <c r="Q254" s="283"/>
      <c r="R254" s="299"/>
    </row>
    <row r="255" spans="1:18" ht="15" x14ac:dyDescent="0.25">
      <c r="A255" s="140">
        <f t="shared" si="4"/>
        <v>0</v>
      </c>
      <c r="B255" s="140" t="s">
        <v>595</v>
      </c>
      <c r="C255" s="517"/>
      <c r="D255" s="280"/>
      <c r="E255" s="136"/>
      <c r="F255" s="286"/>
      <c r="G255" s="189" t="s">
        <v>367</v>
      </c>
      <c r="H255" s="138"/>
      <c r="I255" s="138"/>
      <c r="J255" s="311"/>
      <c r="K255" s="311"/>
      <c r="L255" s="311"/>
      <c r="M255" s="311"/>
      <c r="N255" s="283"/>
      <c r="O255" s="283"/>
      <c r="P255" s="283"/>
      <c r="Q255" s="283"/>
      <c r="R255" s="299"/>
    </row>
    <row r="256" spans="1:18" ht="15" x14ac:dyDescent="0.25">
      <c r="A256" s="140">
        <f t="shared" si="4"/>
        <v>0</v>
      </c>
      <c r="B256" s="140" t="s">
        <v>596</v>
      </c>
      <c r="C256" s="517"/>
      <c r="D256" s="280"/>
      <c r="E256" s="136"/>
      <c r="F256" s="191"/>
      <c r="G256" s="191" t="s">
        <v>368</v>
      </c>
      <c r="H256" s="138"/>
      <c r="I256" s="138"/>
      <c r="J256" s="311"/>
      <c r="K256" s="311"/>
      <c r="L256" s="311"/>
      <c r="M256" s="311"/>
      <c r="N256" s="283"/>
      <c r="O256" s="283"/>
      <c r="P256" s="283"/>
      <c r="Q256" s="283"/>
      <c r="R256" s="299"/>
    </row>
    <row r="257" spans="1:18" ht="15" x14ac:dyDescent="0.25">
      <c r="A257" s="140">
        <f t="shared" si="4"/>
        <v>0</v>
      </c>
      <c r="B257" s="140" t="s">
        <v>597</v>
      </c>
      <c r="C257" s="517"/>
      <c r="D257" s="280"/>
      <c r="E257" s="136"/>
      <c r="F257" s="138"/>
      <c r="G257" s="138" t="s">
        <v>369</v>
      </c>
      <c r="H257" s="138"/>
      <c r="I257" s="138"/>
      <c r="J257" s="311"/>
      <c r="K257" s="311"/>
      <c r="L257" s="311"/>
      <c r="M257" s="311"/>
      <c r="N257" s="283"/>
      <c r="O257" s="283"/>
      <c r="P257" s="283"/>
      <c r="Q257" s="283"/>
      <c r="R257" s="299"/>
    </row>
    <row r="258" spans="1:18" ht="15" x14ac:dyDescent="0.25">
      <c r="A258" s="140">
        <f t="shared" si="4"/>
        <v>0</v>
      </c>
      <c r="B258" s="140" t="s">
        <v>598</v>
      </c>
      <c r="C258" s="517"/>
      <c r="D258" s="280"/>
      <c r="E258" s="136"/>
      <c r="F258" s="190"/>
      <c r="G258" s="190" t="s">
        <v>370</v>
      </c>
      <c r="H258" s="138"/>
      <c r="I258" s="138"/>
      <c r="J258" s="311"/>
      <c r="K258" s="311"/>
      <c r="L258" s="311"/>
      <c r="M258" s="311"/>
      <c r="N258" s="283"/>
      <c r="O258" s="283"/>
      <c r="P258" s="283"/>
      <c r="Q258" s="283"/>
      <c r="R258" s="299"/>
    </row>
    <row r="259" spans="1:18" ht="15" x14ac:dyDescent="0.25">
      <c r="A259" s="140">
        <f t="shared" si="4"/>
        <v>0</v>
      </c>
      <c r="B259" s="140" t="s">
        <v>599</v>
      </c>
      <c r="C259" s="517"/>
      <c r="D259" s="280"/>
      <c r="E259" s="136"/>
      <c r="F259" s="138"/>
      <c r="G259" s="138" t="s">
        <v>279</v>
      </c>
      <c r="H259" s="298"/>
      <c r="I259" s="298"/>
      <c r="J259" s="519"/>
      <c r="K259" s="311"/>
      <c r="L259" s="311"/>
      <c r="M259" s="311"/>
      <c r="N259" s="283"/>
      <c r="O259" s="283"/>
      <c r="P259" s="283"/>
      <c r="Q259" s="283"/>
      <c r="R259" s="299"/>
    </row>
    <row r="260" spans="1:18" ht="15" x14ac:dyDescent="0.25">
      <c r="A260" s="140">
        <f t="shared" si="4"/>
        <v>0</v>
      </c>
      <c r="B260" s="140" t="s">
        <v>600</v>
      </c>
      <c r="C260" s="517"/>
      <c r="D260" s="280"/>
      <c r="E260" s="136"/>
      <c r="F260" s="138"/>
      <c r="G260" s="287" t="s">
        <v>280</v>
      </c>
      <c r="H260" s="298"/>
      <c r="I260" s="298"/>
      <c r="J260" s="519"/>
      <c r="K260" s="311"/>
      <c r="L260" s="311"/>
      <c r="M260" s="311"/>
      <c r="N260" s="283"/>
      <c r="O260" s="283"/>
      <c r="P260" s="283"/>
      <c r="Q260" s="283"/>
      <c r="R260" s="299"/>
    </row>
    <row r="261" spans="1:18" ht="15.75" thickBot="1" x14ac:dyDescent="0.3">
      <c r="A261" s="140">
        <f t="shared" si="4"/>
        <v>0</v>
      </c>
      <c r="B261" s="140" t="s">
        <v>601</v>
      </c>
      <c r="C261" s="518"/>
      <c r="D261" s="300"/>
      <c r="E261" s="149"/>
      <c r="F261" s="141" t="s">
        <v>277</v>
      </c>
      <c r="G261" s="289" t="s">
        <v>371</v>
      </c>
      <c r="H261" s="301"/>
      <c r="I261" s="301"/>
      <c r="J261" s="520"/>
      <c r="K261" s="312"/>
      <c r="L261" s="311"/>
      <c r="M261" s="312"/>
      <c r="N261" s="303"/>
      <c r="O261" s="303"/>
      <c r="P261" s="303"/>
      <c r="Q261" s="303"/>
      <c r="R261" s="304"/>
    </row>
    <row r="262" spans="1:18" ht="15" x14ac:dyDescent="0.25">
      <c r="A262" s="140">
        <f t="shared" si="4"/>
        <v>0</v>
      </c>
      <c r="B262" s="140" t="s">
        <v>602</v>
      </c>
      <c r="C262" s="516">
        <v>27</v>
      </c>
      <c r="D262" s="293"/>
      <c r="E262" s="146"/>
      <c r="F262" s="137" t="s">
        <v>355</v>
      </c>
      <c r="G262" s="137" t="s">
        <v>360</v>
      </c>
      <c r="H262" s="144"/>
      <c r="I262" s="144"/>
      <c r="J262" s="313"/>
      <c r="K262" s="313"/>
      <c r="L262" s="311"/>
      <c r="M262" s="313"/>
      <c r="N262" s="296"/>
      <c r="O262" s="296"/>
      <c r="P262" s="296"/>
      <c r="Q262" s="296"/>
      <c r="R262" s="297"/>
    </row>
    <row r="263" spans="1:18" ht="15" x14ac:dyDescent="0.25">
      <c r="A263" s="140">
        <f t="shared" si="4"/>
        <v>0</v>
      </c>
      <c r="B263" s="140" t="s">
        <v>603</v>
      </c>
      <c r="C263" s="517"/>
      <c r="D263" s="280"/>
      <c r="E263" s="136"/>
      <c r="F263" s="172"/>
      <c r="G263" s="172" t="s">
        <v>361</v>
      </c>
      <c r="H263" s="138"/>
      <c r="I263" s="138"/>
      <c r="J263" s="311"/>
      <c r="K263" s="311"/>
      <c r="L263" s="311"/>
      <c r="M263" s="311"/>
      <c r="N263" s="283"/>
      <c r="O263" s="283"/>
      <c r="P263" s="283"/>
      <c r="Q263" s="283"/>
      <c r="R263" s="299"/>
    </row>
    <row r="264" spans="1:18" ht="15" x14ac:dyDescent="0.25">
      <c r="A264" s="140">
        <f t="shared" si="4"/>
        <v>0</v>
      </c>
      <c r="B264" s="140" t="s">
        <v>604</v>
      </c>
      <c r="C264" s="517"/>
      <c r="D264" s="280"/>
      <c r="E264" s="136"/>
      <c r="F264" s="284"/>
      <c r="G264" s="188" t="s">
        <v>362</v>
      </c>
      <c r="H264" s="138"/>
      <c r="I264" s="138"/>
      <c r="J264" s="311"/>
      <c r="K264" s="311"/>
      <c r="L264" s="311"/>
      <c r="M264" s="311"/>
      <c r="N264" s="283"/>
      <c r="O264" s="283"/>
      <c r="P264" s="283"/>
      <c r="Q264" s="283"/>
      <c r="R264" s="299"/>
    </row>
    <row r="265" spans="1:18" ht="15" x14ac:dyDescent="0.25">
      <c r="A265" s="140">
        <f t="shared" si="4"/>
        <v>0</v>
      </c>
      <c r="B265" s="140" t="s">
        <v>605</v>
      </c>
      <c r="C265" s="517"/>
      <c r="D265" s="280"/>
      <c r="E265" s="136"/>
      <c r="F265" s="286"/>
      <c r="G265" s="189" t="s">
        <v>367</v>
      </c>
      <c r="H265" s="138"/>
      <c r="I265" s="138"/>
      <c r="J265" s="311"/>
      <c r="K265" s="311"/>
      <c r="L265" s="311"/>
      <c r="M265" s="311"/>
      <c r="N265" s="283"/>
      <c r="O265" s="283"/>
      <c r="P265" s="283"/>
      <c r="Q265" s="283"/>
      <c r="R265" s="299"/>
    </row>
    <row r="266" spans="1:18" ht="15" x14ac:dyDescent="0.25">
      <c r="A266" s="140">
        <f t="shared" si="4"/>
        <v>0</v>
      </c>
      <c r="B266" s="140" t="s">
        <v>606</v>
      </c>
      <c r="C266" s="517"/>
      <c r="D266" s="280"/>
      <c r="E266" s="136"/>
      <c r="F266" s="191"/>
      <c r="G266" s="191" t="s">
        <v>368</v>
      </c>
      <c r="H266" s="138"/>
      <c r="I266" s="138"/>
      <c r="J266" s="311"/>
      <c r="K266" s="311"/>
      <c r="L266" s="311"/>
      <c r="M266" s="311"/>
      <c r="N266" s="283"/>
      <c r="O266" s="283"/>
      <c r="P266" s="283"/>
      <c r="Q266" s="283"/>
      <c r="R266" s="299"/>
    </row>
    <row r="267" spans="1:18" ht="15" x14ac:dyDescent="0.25">
      <c r="A267" s="140">
        <f t="shared" si="4"/>
        <v>0</v>
      </c>
      <c r="B267" s="140" t="s">
        <v>607</v>
      </c>
      <c r="C267" s="517"/>
      <c r="D267" s="280"/>
      <c r="E267" s="136"/>
      <c r="F267" s="138"/>
      <c r="G267" s="138" t="s">
        <v>369</v>
      </c>
      <c r="H267" s="138"/>
      <c r="I267" s="138"/>
      <c r="J267" s="311"/>
      <c r="K267" s="311"/>
      <c r="L267" s="311"/>
      <c r="M267" s="311"/>
      <c r="N267" s="283"/>
      <c r="O267" s="283"/>
      <c r="P267" s="283"/>
      <c r="Q267" s="283"/>
      <c r="R267" s="299"/>
    </row>
    <row r="268" spans="1:18" ht="15" x14ac:dyDescent="0.25">
      <c r="A268" s="140">
        <f t="shared" si="4"/>
        <v>0</v>
      </c>
      <c r="B268" s="140" t="s">
        <v>608</v>
      </c>
      <c r="C268" s="517"/>
      <c r="D268" s="280"/>
      <c r="E268" s="136"/>
      <c r="F268" s="190"/>
      <c r="G268" s="190" t="s">
        <v>370</v>
      </c>
      <c r="H268" s="138"/>
      <c r="I268" s="138"/>
      <c r="J268" s="311"/>
      <c r="K268" s="311"/>
      <c r="L268" s="311"/>
      <c r="M268" s="311"/>
      <c r="N268" s="283"/>
      <c r="O268" s="283"/>
      <c r="P268" s="283"/>
      <c r="Q268" s="283"/>
      <c r="R268" s="299"/>
    </row>
    <row r="269" spans="1:18" ht="15" x14ac:dyDescent="0.25">
      <c r="A269" s="140">
        <f t="shared" si="4"/>
        <v>0</v>
      </c>
      <c r="B269" s="140" t="s">
        <v>609</v>
      </c>
      <c r="C269" s="517"/>
      <c r="D269" s="280"/>
      <c r="E269" s="136"/>
      <c r="F269" s="138"/>
      <c r="G269" s="138" t="s">
        <v>279</v>
      </c>
      <c r="H269" s="298"/>
      <c r="I269" s="298"/>
      <c r="J269" s="519"/>
      <c r="K269" s="311"/>
      <c r="L269" s="311"/>
      <c r="M269" s="311"/>
      <c r="N269" s="283"/>
      <c r="O269" s="283"/>
      <c r="P269" s="283"/>
      <c r="Q269" s="283"/>
      <c r="R269" s="299"/>
    </row>
    <row r="270" spans="1:18" ht="15" x14ac:dyDescent="0.25">
      <c r="A270" s="140">
        <f t="shared" si="4"/>
        <v>0</v>
      </c>
      <c r="B270" s="140" t="s">
        <v>610</v>
      </c>
      <c r="C270" s="517"/>
      <c r="D270" s="280"/>
      <c r="E270" s="136"/>
      <c r="F270" s="138"/>
      <c r="G270" s="287" t="s">
        <v>280</v>
      </c>
      <c r="H270" s="298"/>
      <c r="I270" s="298"/>
      <c r="J270" s="519"/>
      <c r="K270" s="311"/>
      <c r="L270" s="311"/>
      <c r="M270" s="311"/>
      <c r="N270" s="283"/>
      <c r="O270" s="283"/>
      <c r="P270" s="283"/>
      <c r="Q270" s="283"/>
      <c r="R270" s="299"/>
    </row>
    <row r="271" spans="1:18" ht="15.75" thickBot="1" x14ac:dyDescent="0.3">
      <c r="A271" s="140">
        <f t="shared" si="4"/>
        <v>0</v>
      </c>
      <c r="B271" s="140" t="s">
        <v>611</v>
      </c>
      <c r="C271" s="518"/>
      <c r="D271" s="300"/>
      <c r="E271" s="149"/>
      <c r="F271" s="141" t="s">
        <v>277</v>
      </c>
      <c r="G271" s="289" t="s">
        <v>371</v>
      </c>
      <c r="H271" s="301"/>
      <c r="I271" s="301"/>
      <c r="J271" s="520"/>
      <c r="K271" s="312"/>
      <c r="L271" s="311"/>
      <c r="M271" s="312"/>
      <c r="N271" s="303"/>
      <c r="O271" s="303"/>
      <c r="P271" s="303"/>
      <c r="Q271" s="303"/>
      <c r="R271" s="304"/>
    </row>
    <row r="272" spans="1:18" ht="15" x14ac:dyDescent="0.25">
      <c r="A272" s="140">
        <f t="shared" si="4"/>
        <v>0</v>
      </c>
      <c r="B272" s="140" t="s">
        <v>612</v>
      </c>
      <c r="C272" s="516">
        <v>28</v>
      </c>
      <c r="D272" s="293"/>
      <c r="E272" s="146"/>
      <c r="F272" s="137" t="s">
        <v>355</v>
      </c>
      <c r="G272" s="137" t="s">
        <v>360</v>
      </c>
      <c r="H272" s="144"/>
      <c r="I272" s="144"/>
      <c r="J272" s="313"/>
      <c r="K272" s="313"/>
      <c r="L272" s="311"/>
      <c r="M272" s="313"/>
      <c r="N272" s="296"/>
      <c r="O272" s="296"/>
      <c r="P272" s="296"/>
      <c r="Q272" s="296"/>
      <c r="R272" s="297"/>
    </row>
    <row r="273" spans="1:18" ht="15" x14ac:dyDescent="0.25">
      <c r="A273" s="140">
        <f t="shared" si="4"/>
        <v>0</v>
      </c>
      <c r="B273" s="140" t="s">
        <v>613</v>
      </c>
      <c r="C273" s="517"/>
      <c r="D273" s="280"/>
      <c r="E273" s="136"/>
      <c r="F273" s="172"/>
      <c r="G273" s="172" t="s">
        <v>361</v>
      </c>
      <c r="H273" s="138"/>
      <c r="I273" s="138"/>
      <c r="J273" s="311"/>
      <c r="K273" s="311"/>
      <c r="L273" s="311"/>
      <c r="M273" s="311"/>
      <c r="N273" s="283"/>
      <c r="O273" s="283"/>
      <c r="P273" s="283"/>
      <c r="Q273" s="283"/>
      <c r="R273" s="299"/>
    </row>
    <row r="274" spans="1:18" ht="15" x14ac:dyDescent="0.25">
      <c r="A274" s="140">
        <f t="shared" si="4"/>
        <v>0</v>
      </c>
      <c r="B274" s="140" t="s">
        <v>614</v>
      </c>
      <c r="C274" s="517"/>
      <c r="D274" s="280"/>
      <c r="E274" s="136"/>
      <c r="F274" s="284"/>
      <c r="G274" s="188" t="s">
        <v>362</v>
      </c>
      <c r="H274" s="138"/>
      <c r="I274" s="138"/>
      <c r="J274" s="311"/>
      <c r="K274" s="311"/>
      <c r="L274" s="311"/>
      <c r="M274" s="311"/>
      <c r="N274" s="283"/>
      <c r="O274" s="283"/>
      <c r="P274" s="283"/>
      <c r="Q274" s="283"/>
      <c r="R274" s="299"/>
    </row>
    <row r="275" spans="1:18" ht="15" x14ac:dyDescent="0.25">
      <c r="A275" s="140">
        <f t="shared" si="4"/>
        <v>0</v>
      </c>
      <c r="B275" s="140" t="s">
        <v>615</v>
      </c>
      <c r="C275" s="517"/>
      <c r="D275" s="280"/>
      <c r="E275" s="136"/>
      <c r="F275" s="286"/>
      <c r="G275" s="189" t="s">
        <v>367</v>
      </c>
      <c r="H275" s="138"/>
      <c r="I275" s="138"/>
      <c r="J275" s="311"/>
      <c r="K275" s="311"/>
      <c r="L275" s="311"/>
      <c r="M275" s="311"/>
      <c r="N275" s="283"/>
      <c r="O275" s="283"/>
      <c r="P275" s="283"/>
      <c r="Q275" s="283"/>
      <c r="R275" s="299"/>
    </row>
    <row r="276" spans="1:18" ht="15" x14ac:dyDescent="0.25">
      <c r="A276" s="140">
        <f t="shared" si="4"/>
        <v>0</v>
      </c>
      <c r="B276" s="140" t="s">
        <v>616</v>
      </c>
      <c r="C276" s="517"/>
      <c r="D276" s="280"/>
      <c r="E276" s="136"/>
      <c r="F276" s="191"/>
      <c r="G276" s="191" t="s">
        <v>368</v>
      </c>
      <c r="H276" s="138"/>
      <c r="I276" s="138"/>
      <c r="J276" s="311"/>
      <c r="K276" s="311"/>
      <c r="L276" s="311"/>
      <c r="M276" s="311"/>
      <c r="N276" s="283"/>
      <c r="O276" s="283"/>
      <c r="P276" s="283"/>
      <c r="Q276" s="283"/>
      <c r="R276" s="299"/>
    </row>
    <row r="277" spans="1:18" ht="15" x14ac:dyDescent="0.25">
      <c r="A277" s="140">
        <f t="shared" si="4"/>
        <v>0</v>
      </c>
      <c r="B277" s="140" t="s">
        <v>617</v>
      </c>
      <c r="C277" s="517"/>
      <c r="D277" s="280"/>
      <c r="E277" s="136"/>
      <c r="F277" s="138"/>
      <c r="G277" s="138" t="s">
        <v>369</v>
      </c>
      <c r="H277" s="138"/>
      <c r="I277" s="138"/>
      <c r="J277" s="311"/>
      <c r="K277" s="311"/>
      <c r="L277" s="311"/>
      <c r="M277" s="311"/>
      <c r="N277" s="283"/>
      <c r="O277" s="283"/>
      <c r="P277" s="283"/>
      <c r="Q277" s="283"/>
      <c r="R277" s="299"/>
    </row>
    <row r="278" spans="1:18" ht="15" x14ac:dyDescent="0.25">
      <c r="A278" s="140">
        <f t="shared" si="4"/>
        <v>0</v>
      </c>
      <c r="B278" s="140" t="s">
        <v>618</v>
      </c>
      <c r="C278" s="517"/>
      <c r="D278" s="280"/>
      <c r="E278" s="136"/>
      <c r="F278" s="190"/>
      <c r="G278" s="190" t="s">
        <v>370</v>
      </c>
      <c r="H278" s="138"/>
      <c r="I278" s="138"/>
      <c r="J278" s="311"/>
      <c r="K278" s="311"/>
      <c r="L278" s="311"/>
      <c r="M278" s="311"/>
      <c r="N278" s="283"/>
      <c r="O278" s="283"/>
      <c r="P278" s="283"/>
      <c r="Q278" s="283"/>
      <c r="R278" s="299"/>
    </row>
    <row r="279" spans="1:18" ht="15" x14ac:dyDescent="0.25">
      <c r="A279" s="140">
        <f t="shared" si="4"/>
        <v>0</v>
      </c>
      <c r="B279" s="140" t="s">
        <v>619</v>
      </c>
      <c r="C279" s="517"/>
      <c r="D279" s="280"/>
      <c r="E279" s="136"/>
      <c r="F279" s="138"/>
      <c r="G279" s="138" t="s">
        <v>279</v>
      </c>
      <c r="H279" s="298"/>
      <c r="I279" s="298"/>
      <c r="J279" s="519"/>
      <c r="K279" s="311"/>
      <c r="L279" s="311"/>
      <c r="M279" s="311"/>
      <c r="N279" s="283"/>
      <c r="O279" s="283"/>
      <c r="P279" s="283"/>
      <c r="Q279" s="283"/>
      <c r="R279" s="299"/>
    </row>
    <row r="280" spans="1:18" ht="15" x14ac:dyDescent="0.25">
      <c r="A280" s="140">
        <f t="shared" si="4"/>
        <v>0</v>
      </c>
      <c r="B280" s="140" t="s">
        <v>620</v>
      </c>
      <c r="C280" s="517"/>
      <c r="D280" s="280"/>
      <c r="E280" s="136"/>
      <c r="F280" s="138"/>
      <c r="G280" s="287" t="s">
        <v>280</v>
      </c>
      <c r="H280" s="298"/>
      <c r="I280" s="298"/>
      <c r="J280" s="519"/>
      <c r="K280" s="311"/>
      <c r="L280" s="311"/>
      <c r="M280" s="311"/>
      <c r="N280" s="283"/>
      <c r="O280" s="283"/>
      <c r="P280" s="283"/>
      <c r="Q280" s="283"/>
      <c r="R280" s="299"/>
    </row>
    <row r="281" spans="1:18" ht="15.75" thickBot="1" x14ac:dyDescent="0.3">
      <c r="A281" s="140">
        <f t="shared" si="4"/>
        <v>0</v>
      </c>
      <c r="B281" s="140" t="s">
        <v>621</v>
      </c>
      <c r="C281" s="518"/>
      <c r="D281" s="300"/>
      <c r="E281" s="149"/>
      <c r="F281" s="141" t="s">
        <v>277</v>
      </c>
      <c r="G281" s="289" t="s">
        <v>371</v>
      </c>
      <c r="H281" s="301"/>
      <c r="I281" s="301"/>
      <c r="J281" s="520"/>
      <c r="K281" s="312"/>
      <c r="L281" s="311"/>
      <c r="M281" s="312"/>
      <c r="N281" s="303"/>
      <c r="O281" s="303"/>
      <c r="P281" s="303"/>
      <c r="Q281" s="303"/>
      <c r="R281" s="304"/>
    </row>
    <row r="282" spans="1:18" ht="15" x14ac:dyDescent="0.25">
      <c r="A282" s="140">
        <f t="shared" si="4"/>
        <v>0</v>
      </c>
      <c r="B282" s="140" t="s">
        <v>622</v>
      </c>
      <c r="C282" s="516">
        <v>29</v>
      </c>
      <c r="D282" s="293"/>
      <c r="E282" s="146"/>
      <c r="F282" s="137" t="s">
        <v>355</v>
      </c>
      <c r="G282" s="137" t="s">
        <v>360</v>
      </c>
      <c r="H282" s="144"/>
      <c r="I282" s="144"/>
      <c r="J282" s="313"/>
      <c r="K282" s="313"/>
      <c r="L282" s="311"/>
      <c r="M282" s="313"/>
      <c r="N282" s="296"/>
      <c r="O282" s="296"/>
      <c r="P282" s="296"/>
      <c r="Q282" s="296"/>
      <c r="R282" s="297"/>
    </row>
    <row r="283" spans="1:18" ht="15" x14ac:dyDescent="0.25">
      <c r="A283" s="140">
        <f t="shared" si="4"/>
        <v>0</v>
      </c>
      <c r="B283" s="140" t="s">
        <v>623</v>
      </c>
      <c r="C283" s="517"/>
      <c r="D283" s="280"/>
      <c r="E283" s="136"/>
      <c r="F283" s="172"/>
      <c r="G283" s="172" t="s">
        <v>361</v>
      </c>
      <c r="H283" s="138"/>
      <c r="I283" s="138"/>
      <c r="J283" s="311"/>
      <c r="K283" s="311"/>
      <c r="L283" s="311"/>
      <c r="M283" s="311"/>
      <c r="N283" s="283"/>
      <c r="O283" s="283"/>
      <c r="P283" s="283"/>
      <c r="Q283" s="283"/>
      <c r="R283" s="299"/>
    </row>
    <row r="284" spans="1:18" ht="15" x14ac:dyDescent="0.25">
      <c r="A284" s="140">
        <f t="shared" si="4"/>
        <v>0</v>
      </c>
      <c r="B284" s="140" t="s">
        <v>624</v>
      </c>
      <c r="C284" s="517"/>
      <c r="D284" s="280"/>
      <c r="E284" s="136"/>
      <c r="F284" s="284"/>
      <c r="G284" s="188" t="s">
        <v>362</v>
      </c>
      <c r="H284" s="138"/>
      <c r="I284" s="138"/>
      <c r="J284" s="311"/>
      <c r="K284" s="311"/>
      <c r="L284" s="311"/>
      <c r="M284" s="311"/>
      <c r="N284" s="283"/>
      <c r="O284" s="283"/>
      <c r="P284" s="283"/>
      <c r="Q284" s="283"/>
      <c r="R284" s="299"/>
    </row>
    <row r="285" spans="1:18" ht="15" x14ac:dyDescent="0.25">
      <c r="A285" s="140">
        <f t="shared" si="4"/>
        <v>0</v>
      </c>
      <c r="B285" s="140" t="s">
        <v>625</v>
      </c>
      <c r="C285" s="517"/>
      <c r="D285" s="280"/>
      <c r="E285" s="136"/>
      <c r="F285" s="286"/>
      <c r="G285" s="189" t="s">
        <v>367</v>
      </c>
      <c r="H285" s="138"/>
      <c r="I285" s="138"/>
      <c r="J285" s="311"/>
      <c r="K285" s="311"/>
      <c r="L285" s="311"/>
      <c r="M285" s="311"/>
      <c r="N285" s="283"/>
      <c r="O285" s="283"/>
      <c r="P285" s="283"/>
      <c r="Q285" s="283"/>
      <c r="R285" s="299"/>
    </row>
    <row r="286" spans="1:18" ht="15" x14ac:dyDescent="0.25">
      <c r="A286" s="140">
        <f t="shared" si="4"/>
        <v>0</v>
      </c>
      <c r="B286" s="140" t="s">
        <v>626</v>
      </c>
      <c r="C286" s="517"/>
      <c r="D286" s="280"/>
      <c r="E286" s="136"/>
      <c r="F286" s="191"/>
      <c r="G286" s="191" t="s">
        <v>368</v>
      </c>
      <c r="H286" s="138"/>
      <c r="I286" s="138"/>
      <c r="J286" s="311"/>
      <c r="K286" s="311"/>
      <c r="L286" s="311"/>
      <c r="M286" s="311"/>
      <c r="N286" s="283"/>
      <c r="O286" s="283"/>
      <c r="P286" s="283"/>
      <c r="Q286" s="283"/>
      <c r="R286" s="299"/>
    </row>
    <row r="287" spans="1:18" ht="15" x14ac:dyDescent="0.25">
      <c r="A287" s="140">
        <f t="shared" si="4"/>
        <v>0</v>
      </c>
      <c r="B287" s="140" t="s">
        <v>627</v>
      </c>
      <c r="C287" s="517"/>
      <c r="D287" s="280"/>
      <c r="E287" s="136"/>
      <c r="F287" s="138"/>
      <c r="G287" s="138" t="s">
        <v>369</v>
      </c>
      <c r="H287" s="138"/>
      <c r="I287" s="138"/>
      <c r="J287" s="311"/>
      <c r="K287" s="311"/>
      <c r="L287" s="311"/>
      <c r="M287" s="311"/>
      <c r="N287" s="283"/>
      <c r="O287" s="283"/>
      <c r="P287" s="283"/>
      <c r="Q287" s="283"/>
      <c r="R287" s="299"/>
    </row>
    <row r="288" spans="1:18" ht="15" x14ac:dyDescent="0.25">
      <c r="A288" s="140">
        <f t="shared" si="4"/>
        <v>0</v>
      </c>
      <c r="B288" s="140" t="s">
        <v>628</v>
      </c>
      <c r="C288" s="517"/>
      <c r="D288" s="280"/>
      <c r="E288" s="136"/>
      <c r="F288" s="190"/>
      <c r="G288" s="190" t="s">
        <v>370</v>
      </c>
      <c r="H288" s="138"/>
      <c r="I288" s="138"/>
      <c r="J288" s="311"/>
      <c r="K288" s="311"/>
      <c r="L288" s="311"/>
      <c r="M288" s="311"/>
      <c r="N288" s="283"/>
      <c r="O288" s="283"/>
      <c r="P288" s="283"/>
      <c r="Q288" s="283"/>
      <c r="R288" s="299"/>
    </row>
    <row r="289" spans="1:18" ht="15" x14ac:dyDescent="0.25">
      <c r="A289" s="140">
        <f t="shared" si="4"/>
        <v>0</v>
      </c>
      <c r="B289" s="140" t="s">
        <v>629</v>
      </c>
      <c r="C289" s="517"/>
      <c r="D289" s="280"/>
      <c r="E289" s="136"/>
      <c r="F289" s="138"/>
      <c r="G289" s="138" t="s">
        <v>279</v>
      </c>
      <c r="H289" s="298"/>
      <c r="I289" s="298"/>
      <c r="J289" s="519"/>
      <c r="K289" s="311"/>
      <c r="L289" s="311"/>
      <c r="M289" s="311"/>
      <c r="N289" s="283"/>
      <c r="O289" s="283"/>
      <c r="P289" s="283"/>
      <c r="Q289" s="283"/>
      <c r="R289" s="299"/>
    </row>
    <row r="290" spans="1:18" ht="15" x14ac:dyDescent="0.25">
      <c r="A290" s="140">
        <f t="shared" si="4"/>
        <v>0</v>
      </c>
      <c r="B290" s="140" t="s">
        <v>630</v>
      </c>
      <c r="C290" s="517"/>
      <c r="D290" s="280"/>
      <c r="E290" s="136"/>
      <c r="F290" s="138"/>
      <c r="G290" s="287" t="s">
        <v>280</v>
      </c>
      <c r="H290" s="298"/>
      <c r="I290" s="298"/>
      <c r="J290" s="519"/>
      <c r="K290" s="311"/>
      <c r="L290" s="311"/>
      <c r="M290" s="311"/>
      <c r="N290" s="283"/>
      <c r="O290" s="283"/>
      <c r="P290" s="283"/>
      <c r="Q290" s="283"/>
      <c r="R290" s="299"/>
    </row>
    <row r="291" spans="1:18" ht="15.75" thickBot="1" x14ac:dyDescent="0.3">
      <c r="A291" s="140">
        <f t="shared" si="4"/>
        <v>0</v>
      </c>
      <c r="B291" s="140" t="s">
        <v>631</v>
      </c>
      <c r="C291" s="518"/>
      <c r="D291" s="300"/>
      <c r="E291" s="149"/>
      <c r="F291" s="141" t="s">
        <v>277</v>
      </c>
      <c r="G291" s="289" t="s">
        <v>371</v>
      </c>
      <c r="H291" s="301"/>
      <c r="I291" s="301"/>
      <c r="J291" s="520"/>
      <c r="K291" s="312"/>
      <c r="L291" s="311"/>
      <c r="M291" s="312"/>
      <c r="N291" s="303"/>
      <c r="O291" s="303"/>
      <c r="P291" s="303"/>
      <c r="Q291" s="303"/>
      <c r="R291" s="304"/>
    </row>
    <row r="292" spans="1:18" ht="15" x14ac:dyDescent="0.25">
      <c r="A292" s="140">
        <f t="shared" si="4"/>
        <v>0</v>
      </c>
      <c r="B292" s="140" t="s">
        <v>632</v>
      </c>
      <c r="C292" s="516">
        <v>30</v>
      </c>
      <c r="D292" s="293"/>
      <c r="E292" s="146"/>
      <c r="F292" s="137" t="s">
        <v>355</v>
      </c>
      <c r="G292" s="137" t="s">
        <v>360</v>
      </c>
      <c r="H292" s="144"/>
      <c r="I292" s="144"/>
      <c r="J292" s="313"/>
      <c r="K292" s="313"/>
      <c r="L292" s="311"/>
      <c r="M292" s="313"/>
      <c r="N292" s="296"/>
      <c r="O292" s="296"/>
      <c r="P292" s="296"/>
      <c r="Q292" s="296"/>
      <c r="R292" s="297"/>
    </row>
    <row r="293" spans="1:18" ht="15" x14ac:dyDescent="0.25">
      <c r="A293" s="140">
        <f t="shared" si="4"/>
        <v>0</v>
      </c>
      <c r="B293" s="140" t="s">
        <v>633</v>
      </c>
      <c r="C293" s="517"/>
      <c r="D293" s="280"/>
      <c r="E293" s="136"/>
      <c r="F293" s="172"/>
      <c r="G293" s="172" t="s">
        <v>361</v>
      </c>
      <c r="H293" s="138"/>
      <c r="I293" s="138"/>
      <c r="J293" s="311"/>
      <c r="K293" s="311"/>
      <c r="L293" s="311"/>
      <c r="M293" s="311"/>
      <c r="N293" s="283"/>
      <c r="O293" s="283"/>
      <c r="P293" s="283"/>
      <c r="Q293" s="283"/>
      <c r="R293" s="299"/>
    </row>
    <row r="294" spans="1:18" ht="15" x14ac:dyDescent="0.25">
      <c r="A294" s="140">
        <f t="shared" ref="A294:A357" si="5">E294</f>
        <v>0</v>
      </c>
      <c r="B294" s="140" t="s">
        <v>634</v>
      </c>
      <c r="C294" s="517"/>
      <c r="D294" s="280"/>
      <c r="E294" s="136"/>
      <c r="F294" s="284"/>
      <c r="G294" s="188" t="s">
        <v>362</v>
      </c>
      <c r="H294" s="138"/>
      <c r="I294" s="138"/>
      <c r="J294" s="311"/>
      <c r="K294" s="311"/>
      <c r="L294" s="311"/>
      <c r="M294" s="311"/>
      <c r="N294" s="283"/>
      <c r="O294" s="283"/>
      <c r="P294" s="283"/>
      <c r="Q294" s="283"/>
      <c r="R294" s="299"/>
    </row>
    <row r="295" spans="1:18" ht="15" x14ac:dyDescent="0.25">
      <c r="A295" s="140">
        <f t="shared" si="5"/>
        <v>0</v>
      </c>
      <c r="B295" s="140" t="s">
        <v>635</v>
      </c>
      <c r="C295" s="517"/>
      <c r="D295" s="280"/>
      <c r="E295" s="136"/>
      <c r="F295" s="286"/>
      <c r="G295" s="189" t="s">
        <v>367</v>
      </c>
      <c r="H295" s="138"/>
      <c r="I295" s="138"/>
      <c r="J295" s="311"/>
      <c r="K295" s="311"/>
      <c r="L295" s="311"/>
      <c r="M295" s="311"/>
      <c r="N295" s="283"/>
      <c r="O295" s="283"/>
      <c r="P295" s="283"/>
      <c r="Q295" s="283"/>
      <c r="R295" s="299"/>
    </row>
    <row r="296" spans="1:18" ht="15" x14ac:dyDescent="0.25">
      <c r="A296" s="140">
        <f t="shared" si="5"/>
        <v>0</v>
      </c>
      <c r="B296" s="140" t="s">
        <v>636</v>
      </c>
      <c r="C296" s="517"/>
      <c r="D296" s="280"/>
      <c r="E296" s="136"/>
      <c r="F296" s="191"/>
      <c r="G296" s="191" t="s">
        <v>368</v>
      </c>
      <c r="H296" s="138"/>
      <c r="I296" s="138"/>
      <c r="J296" s="311"/>
      <c r="K296" s="311"/>
      <c r="L296" s="311"/>
      <c r="M296" s="311"/>
      <c r="N296" s="283"/>
      <c r="O296" s="283"/>
      <c r="P296" s="283"/>
      <c r="Q296" s="283"/>
      <c r="R296" s="299"/>
    </row>
    <row r="297" spans="1:18" ht="15" x14ac:dyDescent="0.25">
      <c r="A297" s="140">
        <f t="shared" si="5"/>
        <v>0</v>
      </c>
      <c r="B297" s="140" t="s">
        <v>637</v>
      </c>
      <c r="C297" s="517"/>
      <c r="D297" s="280"/>
      <c r="E297" s="136"/>
      <c r="F297" s="138"/>
      <c r="G297" s="138" t="s">
        <v>369</v>
      </c>
      <c r="H297" s="138"/>
      <c r="I297" s="138"/>
      <c r="J297" s="311"/>
      <c r="K297" s="311"/>
      <c r="L297" s="311"/>
      <c r="M297" s="311"/>
      <c r="N297" s="283"/>
      <c r="O297" s="283"/>
      <c r="P297" s="283"/>
      <c r="Q297" s="283"/>
      <c r="R297" s="299"/>
    </row>
    <row r="298" spans="1:18" ht="15" x14ac:dyDescent="0.25">
      <c r="A298" s="140">
        <f t="shared" si="5"/>
        <v>0</v>
      </c>
      <c r="B298" s="140" t="s">
        <v>638</v>
      </c>
      <c r="C298" s="517"/>
      <c r="D298" s="280"/>
      <c r="E298" s="136"/>
      <c r="F298" s="190"/>
      <c r="G298" s="190" t="s">
        <v>370</v>
      </c>
      <c r="H298" s="138"/>
      <c r="I298" s="138"/>
      <c r="J298" s="311"/>
      <c r="K298" s="311"/>
      <c r="L298" s="311"/>
      <c r="M298" s="311"/>
      <c r="N298" s="283"/>
      <c r="O298" s="283"/>
      <c r="P298" s="283"/>
      <c r="Q298" s="283"/>
      <c r="R298" s="299"/>
    </row>
    <row r="299" spans="1:18" ht="15" x14ac:dyDescent="0.25">
      <c r="A299" s="140">
        <f t="shared" si="5"/>
        <v>0</v>
      </c>
      <c r="B299" s="140" t="s">
        <v>639</v>
      </c>
      <c r="C299" s="517"/>
      <c r="D299" s="280"/>
      <c r="E299" s="136"/>
      <c r="F299" s="138"/>
      <c r="G299" s="138" t="s">
        <v>279</v>
      </c>
      <c r="H299" s="298"/>
      <c r="I299" s="298"/>
      <c r="J299" s="519"/>
      <c r="K299" s="311"/>
      <c r="L299" s="311"/>
      <c r="M299" s="311"/>
      <c r="N299" s="283"/>
      <c r="O299" s="283"/>
      <c r="P299" s="283"/>
      <c r="Q299" s="283"/>
      <c r="R299" s="299"/>
    </row>
    <row r="300" spans="1:18" ht="15" x14ac:dyDescent="0.25">
      <c r="A300" s="140">
        <f t="shared" si="5"/>
        <v>0</v>
      </c>
      <c r="B300" s="140" t="s">
        <v>640</v>
      </c>
      <c r="C300" s="517"/>
      <c r="D300" s="280"/>
      <c r="E300" s="136"/>
      <c r="F300" s="138"/>
      <c r="G300" s="287" t="s">
        <v>280</v>
      </c>
      <c r="H300" s="298"/>
      <c r="I300" s="298"/>
      <c r="J300" s="519"/>
      <c r="K300" s="311"/>
      <c r="L300" s="311"/>
      <c r="M300" s="311"/>
      <c r="N300" s="283"/>
      <c r="O300" s="283"/>
      <c r="P300" s="283"/>
      <c r="Q300" s="283"/>
      <c r="R300" s="299"/>
    </row>
    <row r="301" spans="1:18" ht="15.75" thickBot="1" x14ac:dyDescent="0.3">
      <c r="A301" s="140">
        <f t="shared" si="5"/>
        <v>0</v>
      </c>
      <c r="B301" s="140" t="s">
        <v>641</v>
      </c>
      <c r="C301" s="518"/>
      <c r="D301" s="300"/>
      <c r="E301" s="149"/>
      <c r="F301" s="141" t="s">
        <v>277</v>
      </c>
      <c r="G301" s="289" t="s">
        <v>371</v>
      </c>
      <c r="H301" s="301"/>
      <c r="I301" s="301"/>
      <c r="J301" s="520"/>
      <c r="K301" s="312"/>
      <c r="L301" s="311"/>
      <c r="M301" s="312"/>
      <c r="N301" s="303"/>
      <c r="O301" s="303"/>
      <c r="P301" s="303"/>
      <c r="Q301" s="303"/>
      <c r="R301" s="304"/>
    </row>
    <row r="302" spans="1:18" ht="15" x14ac:dyDescent="0.25">
      <c r="A302" s="140">
        <f t="shared" si="5"/>
        <v>0</v>
      </c>
      <c r="B302" s="140" t="s">
        <v>642</v>
      </c>
      <c r="C302" s="516">
        <v>31</v>
      </c>
      <c r="D302" s="293"/>
      <c r="E302" s="146"/>
      <c r="F302" s="137" t="s">
        <v>355</v>
      </c>
      <c r="G302" s="137" t="s">
        <v>360</v>
      </c>
      <c r="H302" s="144"/>
      <c r="I302" s="144"/>
      <c r="J302" s="313"/>
      <c r="K302" s="313"/>
      <c r="L302" s="311"/>
      <c r="M302" s="313"/>
      <c r="N302" s="296"/>
      <c r="O302" s="296"/>
      <c r="P302" s="296"/>
      <c r="Q302" s="296"/>
      <c r="R302" s="297"/>
    </row>
    <row r="303" spans="1:18" ht="15" x14ac:dyDescent="0.25">
      <c r="A303" s="140">
        <f t="shared" si="5"/>
        <v>0</v>
      </c>
      <c r="B303" s="140" t="s">
        <v>643</v>
      </c>
      <c r="C303" s="517"/>
      <c r="D303" s="280"/>
      <c r="E303" s="136"/>
      <c r="F303" s="172"/>
      <c r="G303" s="172" t="s">
        <v>361</v>
      </c>
      <c r="H303" s="138"/>
      <c r="I303" s="138"/>
      <c r="J303" s="311"/>
      <c r="K303" s="311"/>
      <c r="L303" s="311"/>
      <c r="M303" s="311"/>
      <c r="N303" s="283"/>
      <c r="O303" s="283"/>
      <c r="P303" s="283"/>
      <c r="Q303" s="283"/>
      <c r="R303" s="299"/>
    </row>
    <row r="304" spans="1:18" ht="15" x14ac:dyDescent="0.25">
      <c r="A304" s="140">
        <f t="shared" si="5"/>
        <v>0</v>
      </c>
      <c r="B304" s="140" t="s">
        <v>644</v>
      </c>
      <c r="C304" s="517"/>
      <c r="D304" s="280"/>
      <c r="E304" s="136"/>
      <c r="F304" s="284"/>
      <c r="G304" s="188" t="s">
        <v>362</v>
      </c>
      <c r="H304" s="138"/>
      <c r="I304" s="138"/>
      <c r="J304" s="311"/>
      <c r="K304" s="311"/>
      <c r="L304" s="311"/>
      <c r="M304" s="311"/>
      <c r="N304" s="283"/>
      <c r="O304" s="283"/>
      <c r="P304" s="283"/>
      <c r="Q304" s="283"/>
      <c r="R304" s="299"/>
    </row>
    <row r="305" spans="1:18" ht="15" x14ac:dyDescent="0.25">
      <c r="A305" s="140">
        <f t="shared" si="5"/>
        <v>0</v>
      </c>
      <c r="B305" s="140" t="s">
        <v>645</v>
      </c>
      <c r="C305" s="517"/>
      <c r="D305" s="280"/>
      <c r="E305" s="136"/>
      <c r="F305" s="286"/>
      <c r="G305" s="189" t="s">
        <v>367</v>
      </c>
      <c r="H305" s="138"/>
      <c r="I305" s="138"/>
      <c r="J305" s="311"/>
      <c r="K305" s="311"/>
      <c r="L305" s="311"/>
      <c r="M305" s="311"/>
      <c r="N305" s="283"/>
      <c r="O305" s="283"/>
      <c r="P305" s="283"/>
      <c r="Q305" s="283"/>
      <c r="R305" s="299"/>
    </row>
    <row r="306" spans="1:18" ht="15" x14ac:dyDescent="0.25">
      <c r="A306" s="140">
        <f t="shared" si="5"/>
        <v>0</v>
      </c>
      <c r="B306" s="140" t="s">
        <v>646</v>
      </c>
      <c r="C306" s="517"/>
      <c r="D306" s="280"/>
      <c r="E306" s="136"/>
      <c r="F306" s="191"/>
      <c r="G306" s="191" t="s">
        <v>368</v>
      </c>
      <c r="H306" s="138"/>
      <c r="I306" s="138"/>
      <c r="J306" s="311"/>
      <c r="K306" s="311"/>
      <c r="L306" s="311"/>
      <c r="M306" s="311"/>
      <c r="N306" s="283"/>
      <c r="O306" s="283"/>
      <c r="P306" s="283"/>
      <c r="Q306" s="283"/>
      <c r="R306" s="299"/>
    </row>
    <row r="307" spans="1:18" ht="15" x14ac:dyDescent="0.25">
      <c r="A307" s="140">
        <f t="shared" si="5"/>
        <v>0</v>
      </c>
      <c r="B307" s="140" t="s">
        <v>647</v>
      </c>
      <c r="C307" s="517"/>
      <c r="D307" s="280"/>
      <c r="E307" s="136"/>
      <c r="F307" s="138"/>
      <c r="G307" s="138" t="s">
        <v>369</v>
      </c>
      <c r="H307" s="138"/>
      <c r="I307" s="138"/>
      <c r="J307" s="311"/>
      <c r="K307" s="311"/>
      <c r="L307" s="311"/>
      <c r="M307" s="311"/>
      <c r="N307" s="283"/>
      <c r="O307" s="283"/>
      <c r="P307" s="283"/>
      <c r="Q307" s="283"/>
      <c r="R307" s="299"/>
    </row>
    <row r="308" spans="1:18" ht="15" x14ac:dyDescent="0.25">
      <c r="A308" s="140">
        <f t="shared" si="5"/>
        <v>0</v>
      </c>
      <c r="B308" s="140" t="s">
        <v>648</v>
      </c>
      <c r="C308" s="517"/>
      <c r="D308" s="280"/>
      <c r="E308" s="136"/>
      <c r="F308" s="190"/>
      <c r="G308" s="190" t="s">
        <v>370</v>
      </c>
      <c r="H308" s="138"/>
      <c r="I308" s="138"/>
      <c r="J308" s="311"/>
      <c r="K308" s="311"/>
      <c r="L308" s="311"/>
      <c r="M308" s="311"/>
      <c r="N308" s="283"/>
      <c r="O308" s="283"/>
      <c r="P308" s="283"/>
      <c r="Q308" s="283"/>
      <c r="R308" s="299"/>
    </row>
    <row r="309" spans="1:18" ht="15" x14ac:dyDescent="0.25">
      <c r="A309" s="140">
        <f t="shared" si="5"/>
        <v>0</v>
      </c>
      <c r="B309" s="140" t="s">
        <v>649</v>
      </c>
      <c r="C309" s="517"/>
      <c r="D309" s="280"/>
      <c r="E309" s="136"/>
      <c r="F309" s="138"/>
      <c r="G309" s="138" t="s">
        <v>279</v>
      </c>
      <c r="H309" s="298"/>
      <c r="I309" s="298"/>
      <c r="J309" s="519"/>
      <c r="K309" s="311"/>
      <c r="L309" s="311"/>
      <c r="M309" s="311"/>
      <c r="N309" s="283"/>
      <c r="O309" s="283"/>
      <c r="P309" s="283"/>
      <c r="Q309" s="283"/>
      <c r="R309" s="299"/>
    </row>
    <row r="310" spans="1:18" ht="15" x14ac:dyDescent="0.25">
      <c r="A310" s="140">
        <f t="shared" si="5"/>
        <v>0</v>
      </c>
      <c r="B310" s="140" t="s">
        <v>650</v>
      </c>
      <c r="C310" s="517"/>
      <c r="D310" s="280"/>
      <c r="E310" s="136"/>
      <c r="F310" s="138"/>
      <c r="G310" s="287" t="s">
        <v>280</v>
      </c>
      <c r="H310" s="298"/>
      <c r="I310" s="298"/>
      <c r="J310" s="519"/>
      <c r="K310" s="311"/>
      <c r="L310" s="311"/>
      <c r="M310" s="311"/>
      <c r="N310" s="283"/>
      <c r="O310" s="283"/>
      <c r="P310" s="283"/>
      <c r="Q310" s="283"/>
      <c r="R310" s="299"/>
    </row>
    <row r="311" spans="1:18" ht="15.75" thickBot="1" x14ac:dyDescent="0.3">
      <c r="A311" s="140">
        <f t="shared" si="5"/>
        <v>0</v>
      </c>
      <c r="B311" s="140" t="s">
        <v>651</v>
      </c>
      <c r="C311" s="518"/>
      <c r="D311" s="300"/>
      <c r="E311" s="149"/>
      <c r="F311" s="141" t="s">
        <v>277</v>
      </c>
      <c r="G311" s="289" t="s">
        <v>371</v>
      </c>
      <c r="H311" s="301"/>
      <c r="I311" s="301"/>
      <c r="J311" s="520"/>
      <c r="K311" s="312"/>
      <c r="L311" s="311"/>
      <c r="M311" s="312"/>
      <c r="N311" s="303"/>
      <c r="O311" s="303"/>
      <c r="P311" s="303"/>
      <c r="Q311" s="303"/>
      <c r="R311" s="304"/>
    </row>
    <row r="312" spans="1:18" ht="15" x14ac:dyDescent="0.25">
      <c r="A312" s="140">
        <f t="shared" si="5"/>
        <v>0</v>
      </c>
      <c r="B312" s="140" t="s">
        <v>652</v>
      </c>
      <c r="C312" s="516">
        <v>32</v>
      </c>
      <c r="D312" s="293"/>
      <c r="E312" s="146"/>
      <c r="F312" s="137" t="s">
        <v>355</v>
      </c>
      <c r="G312" s="137" t="s">
        <v>360</v>
      </c>
      <c r="H312" s="144"/>
      <c r="I312" s="144"/>
      <c r="J312" s="313"/>
      <c r="K312" s="313"/>
      <c r="L312" s="311"/>
      <c r="M312" s="313"/>
      <c r="N312" s="296"/>
      <c r="O312" s="296"/>
      <c r="P312" s="296"/>
      <c r="Q312" s="296"/>
      <c r="R312" s="297"/>
    </row>
    <row r="313" spans="1:18" ht="15" x14ac:dyDescent="0.25">
      <c r="A313" s="140">
        <f t="shared" si="5"/>
        <v>0</v>
      </c>
      <c r="B313" s="140" t="s">
        <v>653</v>
      </c>
      <c r="C313" s="517"/>
      <c r="D313" s="280"/>
      <c r="E313" s="136"/>
      <c r="F313" s="172"/>
      <c r="G313" s="172" t="s">
        <v>361</v>
      </c>
      <c r="H313" s="138"/>
      <c r="I313" s="138"/>
      <c r="J313" s="311"/>
      <c r="K313" s="311"/>
      <c r="L313" s="311"/>
      <c r="M313" s="311"/>
      <c r="N313" s="283"/>
      <c r="O313" s="283"/>
      <c r="P313" s="283"/>
      <c r="Q313" s="283"/>
      <c r="R313" s="299"/>
    </row>
    <row r="314" spans="1:18" ht="15" x14ac:dyDescent="0.25">
      <c r="A314" s="140">
        <f t="shared" si="5"/>
        <v>0</v>
      </c>
      <c r="B314" s="140" t="s">
        <v>654</v>
      </c>
      <c r="C314" s="517"/>
      <c r="D314" s="280"/>
      <c r="E314" s="136"/>
      <c r="F314" s="284"/>
      <c r="G314" s="188" t="s">
        <v>362</v>
      </c>
      <c r="H314" s="138"/>
      <c r="I314" s="138"/>
      <c r="J314" s="311"/>
      <c r="K314" s="311"/>
      <c r="L314" s="311"/>
      <c r="M314" s="311"/>
      <c r="N314" s="283"/>
      <c r="O314" s="283"/>
      <c r="P314" s="283"/>
      <c r="Q314" s="283"/>
      <c r="R314" s="299"/>
    </row>
    <row r="315" spans="1:18" ht="15" x14ac:dyDescent="0.25">
      <c r="A315" s="140">
        <f t="shared" si="5"/>
        <v>0</v>
      </c>
      <c r="B315" s="140" t="s">
        <v>655</v>
      </c>
      <c r="C315" s="517"/>
      <c r="D315" s="280"/>
      <c r="E315" s="136"/>
      <c r="F315" s="286"/>
      <c r="G315" s="189" t="s">
        <v>367</v>
      </c>
      <c r="H315" s="138"/>
      <c r="I315" s="138"/>
      <c r="J315" s="311"/>
      <c r="K315" s="311"/>
      <c r="L315" s="311"/>
      <c r="M315" s="311"/>
      <c r="N315" s="283"/>
      <c r="O315" s="283"/>
      <c r="P315" s="283"/>
      <c r="Q315" s="283"/>
      <c r="R315" s="299"/>
    </row>
    <row r="316" spans="1:18" ht="15" x14ac:dyDescent="0.25">
      <c r="A316" s="140">
        <f t="shared" si="5"/>
        <v>0</v>
      </c>
      <c r="B316" s="140" t="s">
        <v>656</v>
      </c>
      <c r="C316" s="517"/>
      <c r="D316" s="280"/>
      <c r="E316" s="136"/>
      <c r="F316" s="191"/>
      <c r="G316" s="191" t="s">
        <v>368</v>
      </c>
      <c r="H316" s="138"/>
      <c r="I316" s="138"/>
      <c r="J316" s="311"/>
      <c r="K316" s="311"/>
      <c r="L316" s="311"/>
      <c r="M316" s="311"/>
      <c r="N316" s="283"/>
      <c r="O316" s="283"/>
      <c r="P316" s="283"/>
      <c r="Q316" s="283"/>
      <c r="R316" s="299"/>
    </row>
    <row r="317" spans="1:18" ht="15" x14ac:dyDescent="0.25">
      <c r="A317" s="140">
        <f t="shared" si="5"/>
        <v>0</v>
      </c>
      <c r="B317" s="140" t="s">
        <v>657</v>
      </c>
      <c r="C317" s="517"/>
      <c r="D317" s="280"/>
      <c r="E317" s="136"/>
      <c r="F317" s="138"/>
      <c r="G317" s="138" t="s">
        <v>369</v>
      </c>
      <c r="H317" s="138"/>
      <c r="I317" s="138"/>
      <c r="J317" s="311"/>
      <c r="K317" s="311"/>
      <c r="L317" s="311"/>
      <c r="M317" s="311"/>
      <c r="N317" s="283"/>
      <c r="O317" s="283"/>
      <c r="P317" s="283"/>
      <c r="Q317" s="283"/>
      <c r="R317" s="299"/>
    </row>
    <row r="318" spans="1:18" ht="15" x14ac:dyDescent="0.25">
      <c r="A318" s="140">
        <f t="shared" si="5"/>
        <v>0</v>
      </c>
      <c r="B318" s="140" t="s">
        <v>658</v>
      </c>
      <c r="C318" s="517"/>
      <c r="D318" s="280"/>
      <c r="E318" s="136"/>
      <c r="F318" s="190"/>
      <c r="G318" s="190" t="s">
        <v>370</v>
      </c>
      <c r="H318" s="138"/>
      <c r="I318" s="138"/>
      <c r="J318" s="311"/>
      <c r="K318" s="311"/>
      <c r="L318" s="311"/>
      <c r="M318" s="311"/>
      <c r="N318" s="283"/>
      <c r="O318" s="283"/>
      <c r="P318" s="283"/>
      <c r="Q318" s="283"/>
      <c r="R318" s="299"/>
    </row>
    <row r="319" spans="1:18" ht="15" x14ac:dyDescent="0.25">
      <c r="A319" s="140">
        <f t="shared" si="5"/>
        <v>0</v>
      </c>
      <c r="B319" s="140" t="s">
        <v>659</v>
      </c>
      <c r="C319" s="517"/>
      <c r="D319" s="280"/>
      <c r="E319" s="136"/>
      <c r="F319" s="138"/>
      <c r="G319" s="138" t="s">
        <v>279</v>
      </c>
      <c r="H319" s="298"/>
      <c r="I319" s="298"/>
      <c r="J319" s="519"/>
      <c r="K319" s="311"/>
      <c r="L319" s="311"/>
      <c r="M319" s="311"/>
      <c r="N319" s="283"/>
      <c r="O319" s="283"/>
      <c r="P319" s="283"/>
      <c r="Q319" s="283"/>
      <c r="R319" s="299"/>
    </row>
    <row r="320" spans="1:18" ht="15" x14ac:dyDescent="0.25">
      <c r="A320" s="140">
        <f t="shared" si="5"/>
        <v>0</v>
      </c>
      <c r="B320" s="140" t="s">
        <v>660</v>
      </c>
      <c r="C320" s="517"/>
      <c r="D320" s="280"/>
      <c r="E320" s="136"/>
      <c r="F320" s="138"/>
      <c r="G320" s="287" t="s">
        <v>280</v>
      </c>
      <c r="H320" s="298"/>
      <c r="I320" s="298"/>
      <c r="J320" s="519"/>
      <c r="K320" s="311"/>
      <c r="L320" s="311"/>
      <c r="M320" s="311"/>
      <c r="N320" s="283"/>
      <c r="O320" s="283"/>
      <c r="P320" s="283"/>
      <c r="Q320" s="283"/>
      <c r="R320" s="299"/>
    </row>
    <row r="321" spans="1:18" ht="15.75" thickBot="1" x14ac:dyDescent="0.3">
      <c r="A321" s="140">
        <f t="shared" si="5"/>
        <v>0</v>
      </c>
      <c r="B321" s="140" t="s">
        <v>661</v>
      </c>
      <c r="C321" s="518"/>
      <c r="D321" s="300"/>
      <c r="E321" s="149"/>
      <c r="F321" s="141" t="s">
        <v>277</v>
      </c>
      <c r="G321" s="289" t="s">
        <v>371</v>
      </c>
      <c r="H321" s="301"/>
      <c r="I321" s="301"/>
      <c r="J321" s="520"/>
      <c r="K321" s="312"/>
      <c r="L321" s="311"/>
      <c r="M321" s="312"/>
      <c r="N321" s="303"/>
      <c r="O321" s="303"/>
      <c r="P321" s="303"/>
      <c r="Q321" s="303"/>
      <c r="R321" s="304"/>
    </row>
    <row r="322" spans="1:18" ht="45" x14ac:dyDescent="0.25">
      <c r="A322" s="140">
        <f t="shared" si="5"/>
        <v>5450</v>
      </c>
      <c r="B322" s="140" t="s">
        <v>662</v>
      </c>
      <c r="C322" s="516">
        <v>33</v>
      </c>
      <c r="D322" s="293" t="s">
        <v>855</v>
      </c>
      <c r="E322" s="146">
        <v>5450</v>
      </c>
      <c r="F322" s="137" t="s">
        <v>355</v>
      </c>
      <c r="G322" s="137" t="s">
        <v>360</v>
      </c>
      <c r="H322" s="144" t="s">
        <v>856</v>
      </c>
      <c r="I322" s="144">
        <v>614545666</v>
      </c>
      <c r="J322" s="319" t="s">
        <v>857</v>
      </c>
      <c r="K322" s="319" t="s">
        <v>858</v>
      </c>
      <c r="L322" s="318" t="s">
        <v>859</v>
      </c>
      <c r="M322" s="319" t="s">
        <v>860</v>
      </c>
      <c r="N322" s="296"/>
      <c r="O322" s="296"/>
      <c r="P322" s="296"/>
      <c r="Q322" s="296"/>
      <c r="R322" s="297"/>
    </row>
    <row r="323" spans="1:18" ht="30" x14ac:dyDescent="0.25">
      <c r="A323" s="140" t="str">
        <f t="shared" si="5"/>
        <v>6530  5533</v>
      </c>
      <c r="B323" s="140" t="s">
        <v>663</v>
      </c>
      <c r="C323" s="517"/>
      <c r="D323" s="280" t="s">
        <v>867</v>
      </c>
      <c r="E323" s="136" t="s">
        <v>868</v>
      </c>
      <c r="F323" s="324" t="s">
        <v>869</v>
      </c>
      <c r="G323" s="189" t="s">
        <v>367</v>
      </c>
      <c r="H323" s="138" t="s">
        <v>870</v>
      </c>
      <c r="I323" s="138" t="s">
        <v>871</v>
      </c>
      <c r="J323" s="318"/>
      <c r="K323" s="318"/>
      <c r="L323" s="318"/>
      <c r="M323" s="318"/>
      <c r="N323" s="283"/>
      <c r="O323" s="283"/>
      <c r="P323" s="283"/>
      <c r="Q323" s="283"/>
      <c r="R323" s="299"/>
    </row>
    <row r="324" spans="1:18" ht="15" x14ac:dyDescent="0.25">
      <c r="A324" s="140">
        <f t="shared" si="5"/>
        <v>5684</v>
      </c>
      <c r="B324" s="140" t="s">
        <v>664</v>
      </c>
      <c r="C324" s="517"/>
      <c r="D324" s="280" t="s">
        <v>861</v>
      </c>
      <c r="E324" s="136">
        <v>5684</v>
      </c>
      <c r="F324" s="325" t="s">
        <v>862</v>
      </c>
      <c r="G324" s="172" t="s">
        <v>361</v>
      </c>
      <c r="H324" s="138" t="s">
        <v>863</v>
      </c>
      <c r="I324" s="138">
        <v>651347648</v>
      </c>
      <c r="J324" s="318"/>
      <c r="K324" s="318"/>
      <c r="L324" s="318"/>
      <c r="M324" s="318"/>
      <c r="N324" s="283"/>
      <c r="O324" s="283"/>
      <c r="P324" s="283"/>
      <c r="Q324" s="283"/>
      <c r="R324" s="299"/>
    </row>
    <row r="325" spans="1:18" ht="30" x14ac:dyDescent="0.25">
      <c r="A325" s="140" t="str">
        <f t="shared" si="5"/>
        <v>5540  5685</v>
      </c>
      <c r="B325" s="140" t="s">
        <v>665</v>
      </c>
      <c r="C325" s="517"/>
      <c r="D325" s="280" t="s">
        <v>882</v>
      </c>
      <c r="E325" s="136" t="s">
        <v>883</v>
      </c>
      <c r="F325" s="328" t="s">
        <v>884</v>
      </c>
      <c r="G325" s="190" t="s">
        <v>370</v>
      </c>
      <c r="H325" s="138" t="s">
        <v>885</v>
      </c>
      <c r="I325" s="138" t="s">
        <v>886</v>
      </c>
      <c r="J325" s="318"/>
      <c r="K325" s="318"/>
      <c r="L325" s="318"/>
      <c r="M325" s="318"/>
      <c r="N325" s="283"/>
      <c r="O325" s="283"/>
      <c r="P325" s="283"/>
      <c r="Q325" s="283"/>
      <c r="R325" s="299"/>
    </row>
    <row r="326" spans="1:18" ht="15" x14ac:dyDescent="0.25">
      <c r="A326" s="140">
        <f t="shared" si="5"/>
        <v>6528</v>
      </c>
      <c r="B326" s="140" t="s">
        <v>666</v>
      </c>
      <c r="C326" s="517"/>
      <c r="D326" s="280" t="s">
        <v>887</v>
      </c>
      <c r="E326" s="136">
        <v>6528</v>
      </c>
      <c r="F326" s="138" t="s">
        <v>277</v>
      </c>
      <c r="G326" s="138" t="s">
        <v>371</v>
      </c>
      <c r="H326" s="298" t="s">
        <v>888</v>
      </c>
      <c r="I326" s="298">
        <v>653125878</v>
      </c>
      <c r="J326" s="397"/>
      <c r="K326" s="318"/>
      <c r="L326" s="318"/>
      <c r="M326" s="318"/>
      <c r="N326" s="283"/>
      <c r="O326" s="283"/>
      <c r="P326" s="283"/>
      <c r="Q326" s="283"/>
      <c r="R326" s="299"/>
    </row>
    <row r="327" spans="1:18" ht="30" x14ac:dyDescent="0.25">
      <c r="A327" s="140" t="str">
        <f t="shared" si="5"/>
        <v>6528  5590</v>
      </c>
      <c r="B327" s="140" t="s">
        <v>667</v>
      </c>
      <c r="C327" s="517"/>
      <c r="D327" s="280" t="s">
        <v>872</v>
      </c>
      <c r="E327" s="136" t="s">
        <v>873</v>
      </c>
      <c r="F327" s="191" t="s">
        <v>874</v>
      </c>
      <c r="G327" s="191" t="s">
        <v>368</v>
      </c>
      <c r="H327" s="138" t="s">
        <v>875</v>
      </c>
      <c r="I327" s="138" t="s">
        <v>876</v>
      </c>
      <c r="J327" s="318"/>
      <c r="K327" s="318"/>
      <c r="L327" s="318"/>
      <c r="M327" s="318"/>
      <c r="N327" s="283"/>
      <c r="O327" s="283"/>
      <c r="P327" s="283"/>
      <c r="Q327" s="283"/>
      <c r="R327" s="299"/>
    </row>
    <row r="328" spans="1:18" ht="30" x14ac:dyDescent="0.25">
      <c r="A328" s="140" t="str">
        <f t="shared" si="5"/>
        <v>5682  6529</v>
      </c>
      <c r="B328" s="140" t="s">
        <v>668</v>
      </c>
      <c r="C328" s="517"/>
      <c r="D328" s="280" t="s">
        <v>877</v>
      </c>
      <c r="E328" s="136" t="s">
        <v>878</v>
      </c>
      <c r="F328" s="138" t="s">
        <v>879</v>
      </c>
      <c r="G328" s="138" t="s">
        <v>369</v>
      </c>
      <c r="H328" s="138" t="s">
        <v>880</v>
      </c>
      <c r="I328" s="138" t="s">
        <v>881</v>
      </c>
      <c r="J328" s="318"/>
      <c r="K328" s="318"/>
      <c r="L328" s="318"/>
      <c r="M328" s="318"/>
      <c r="N328" s="283"/>
      <c r="O328" s="283"/>
      <c r="P328" s="283"/>
      <c r="Q328" s="283"/>
      <c r="R328" s="299"/>
    </row>
    <row r="329" spans="1:18" ht="15" x14ac:dyDescent="0.25">
      <c r="A329" s="140">
        <f t="shared" si="5"/>
        <v>5611</v>
      </c>
      <c r="B329" s="140" t="s">
        <v>669</v>
      </c>
      <c r="C329" s="517"/>
      <c r="D329" s="280" t="s">
        <v>864</v>
      </c>
      <c r="E329" s="136">
        <v>5611</v>
      </c>
      <c r="F329" s="326" t="s">
        <v>865</v>
      </c>
      <c r="G329" s="188" t="s">
        <v>362</v>
      </c>
      <c r="H329" s="138" t="s">
        <v>866</v>
      </c>
      <c r="I329" s="138">
        <v>623329425</v>
      </c>
      <c r="J329" s="318"/>
      <c r="K329" s="318"/>
      <c r="L329" s="318"/>
      <c r="M329" s="318"/>
      <c r="N329" s="283"/>
      <c r="O329" s="283"/>
      <c r="P329" s="283"/>
      <c r="Q329" s="283"/>
      <c r="R329" s="299"/>
    </row>
    <row r="330" spans="1:18" ht="15" x14ac:dyDescent="0.25">
      <c r="A330" s="140">
        <f t="shared" si="5"/>
        <v>0</v>
      </c>
      <c r="B330" s="140" t="s">
        <v>670</v>
      </c>
      <c r="C330" s="517"/>
      <c r="D330" s="280"/>
      <c r="E330" s="136"/>
      <c r="F330" s="138"/>
      <c r="G330" s="287" t="s">
        <v>280</v>
      </c>
      <c r="H330" s="298"/>
      <c r="I330" s="298"/>
      <c r="J330" s="397"/>
      <c r="K330" s="311"/>
      <c r="L330" s="311"/>
      <c r="M330" s="311"/>
      <c r="N330" s="283"/>
      <c r="O330" s="283"/>
      <c r="P330" s="283"/>
      <c r="Q330" s="283"/>
      <c r="R330" s="299"/>
    </row>
    <row r="331" spans="1:18" ht="15.75" thickBot="1" x14ac:dyDescent="0.3">
      <c r="A331" s="140">
        <f t="shared" si="5"/>
        <v>0</v>
      </c>
      <c r="B331" s="140" t="s">
        <v>671</v>
      </c>
      <c r="C331" s="518"/>
      <c r="D331" s="300"/>
      <c r="E331" s="149"/>
      <c r="F331" s="141" t="s">
        <v>277</v>
      </c>
      <c r="G331" s="289" t="s">
        <v>371</v>
      </c>
      <c r="H331" s="301"/>
      <c r="I331" s="301"/>
      <c r="J331" s="398"/>
      <c r="K331" s="312"/>
      <c r="L331" s="311"/>
      <c r="M331" s="312"/>
      <c r="N331" s="303"/>
      <c r="O331" s="303"/>
      <c r="P331" s="303"/>
      <c r="Q331" s="303"/>
      <c r="R331" s="304"/>
    </row>
    <row r="332" spans="1:18" ht="15" x14ac:dyDescent="0.25">
      <c r="A332" s="140">
        <f t="shared" si="5"/>
        <v>0</v>
      </c>
      <c r="B332" s="140" t="s">
        <v>672</v>
      </c>
      <c r="C332" s="516">
        <v>34</v>
      </c>
      <c r="D332" s="293"/>
      <c r="E332" s="146"/>
      <c r="F332" s="137" t="s">
        <v>355</v>
      </c>
      <c r="G332" s="137" t="s">
        <v>360</v>
      </c>
      <c r="H332" s="144"/>
      <c r="I332" s="144"/>
      <c r="J332" s="313"/>
      <c r="K332" s="313"/>
      <c r="L332" s="311"/>
      <c r="M332" s="313"/>
      <c r="N332" s="296"/>
      <c r="O332" s="296"/>
      <c r="P332" s="296"/>
      <c r="Q332" s="296"/>
      <c r="R332" s="297"/>
    </row>
    <row r="333" spans="1:18" ht="15" x14ac:dyDescent="0.25">
      <c r="A333" s="140">
        <f t="shared" si="5"/>
        <v>0</v>
      </c>
      <c r="B333" s="140" t="s">
        <v>673</v>
      </c>
      <c r="C333" s="517"/>
      <c r="D333" s="280"/>
      <c r="E333" s="136"/>
      <c r="F333" s="172"/>
      <c r="G333" s="172" t="s">
        <v>361</v>
      </c>
      <c r="H333" s="138"/>
      <c r="I333" s="138"/>
      <c r="J333" s="311"/>
      <c r="K333" s="311"/>
      <c r="L333" s="311"/>
      <c r="M333" s="311"/>
      <c r="N333" s="283"/>
      <c r="O333" s="283"/>
      <c r="P333" s="283"/>
      <c r="Q333" s="283"/>
      <c r="R333" s="299"/>
    </row>
    <row r="334" spans="1:18" ht="15" x14ac:dyDescent="0.25">
      <c r="A334" s="140">
        <f t="shared" si="5"/>
        <v>0</v>
      </c>
      <c r="B334" s="140" t="s">
        <v>674</v>
      </c>
      <c r="C334" s="517"/>
      <c r="D334" s="280"/>
      <c r="E334" s="136"/>
      <c r="F334" s="284"/>
      <c r="G334" s="188" t="s">
        <v>362</v>
      </c>
      <c r="H334" s="138"/>
      <c r="I334" s="138"/>
      <c r="J334" s="311"/>
      <c r="K334" s="311"/>
      <c r="L334" s="311"/>
      <c r="M334" s="311"/>
      <c r="N334" s="283"/>
      <c r="O334" s="283"/>
      <c r="P334" s="283"/>
      <c r="Q334" s="283"/>
      <c r="R334" s="299"/>
    </row>
    <row r="335" spans="1:18" ht="15" x14ac:dyDescent="0.25">
      <c r="A335" s="140">
        <f t="shared" si="5"/>
        <v>0</v>
      </c>
      <c r="B335" s="140" t="s">
        <v>675</v>
      </c>
      <c r="C335" s="517"/>
      <c r="D335" s="280"/>
      <c r="E335" s="136"/>
      <c r="F335" s="286"/>
      <c r="G335" s="189" t="s">
        <v>367</v>
      </c>
      <c r="H335" s="138"/>
      <c r="I335" s="138"/>
      <c r="J335" s="311"/>
      <c r="K335" s="311"/>
      <c r="L335" s="311"/>
      <c r="M335" s="311"/>
      <c r="N335" s="283"/>
      <c r="O335" s="283"/>
      <c r="P335" s="283"/>
      <c r="Q335" s="283"/>
      <c r="R335" s="299"/>
    </row>
    <row r="336" spans="1:18" ht="15" x14ac:dyDescent="0.25">
      <c r="A336" s="140">
        <f t="shared" si="5"/>
        <v>0</v>
      </c>
      <c r="B336" s="140" t="s">
        <v>676</v>
      </c>
      <c r="C336" s="517"/>
      <c r="D336" s="280"/>
      <c r="E336" s="136"/>
      <c r="F336" s="191"/>
      <c r="G336" s="191" t="s">
        <v>368</v>
      </c>
      <c r="H336" s="138"/>
      <c r="I336" s="138"/>
      <c r="J336" s="311"/>
      <c r="K336" s="311"/>
      <c r="L336" s="311"/>
      <c r="M336" s="311"/>
      <c r="N336" s="283"/>
      <c r="O336" s="283"/>
      <c r="P336" s="283"/>
      <c r="Q336" s="283"/>
      <c r="R336" s="299"/>
    </row>
    <row r="337" spans="1:18" ht="15" x14ac:dyDescent="0.25">
      <c r="A337" s="140">
        <f t="shared" si="5"/>
        <v>0</v>
      </c>
      <c r="B337" s="140" t="s">
        <v>677</v>
      </c>
      <c r="C337" s="517"/>
      <c r="D337" s="280"/>
      <c r="E337" s="136"/>
      <c r="F337" s="138"/>
      <c r="G337" s="138" t="s">
        <v>369</v>
      </c>
      <c r="H337" s="138"/>
      <c r="I337" s="138"/>
      <c r="J337" s="311"/>
      <c r="K337" s="311"/>
      <c r="L337" s="311"/>
      <c r="M337" s="311"/>
      <c r="N337" s="283"/>
      <c r="O337" s="283"/>
      <c r="P337" s="283"/>
      <c r="Q337" s="283"/>
      <c r="R337" s="299"/>
    </row>
    <row r="338" spans="1:18" ht="15" x14ac:dyDescent="0.25">
      <c r="A338" s="140">
        <f t="shared" si="5"/>
        <v>0</v>
      </c>
      <c r="B338" s="140" t="s">
        <v>678</v>
      </c>
      <c r="C338" s="517"/>
      <c r="D338" s="280"/>
      <c r="E338" s="136"/>
      <c r="F338" s="190"/>
      <c r="G338" s="190" t="s">
        <v>370</v>
      </c>
      <c r="H338" s="138"/>
      <c r="I338" s="138"/>
      <c r="J338" s="311"/>
      <c r="K338" s="311"/>
      <c r="L338" s="311"/>
      <c r="M338" s="311"/>
      <c r="N338" s="283"/>
      <c r="O338" s="283"/>
      <c r="P338" s="283"/>
      <c r="Q338" s="283"/>
      <c r="R338" s="299"/>
    </row>
    <row r="339" spans="1:18" ht="15" x14ac:dyDescent="0.25">
      <c r="A339" s="140">
        <f t="shared" si="5"/>
        <v>0</v>
      </c>
      <c r="B339" s="140" t="s">
        <v>679</v>
      </c>
      <c r="C339" s="517"/>
      <c r="D339" s="280"/>
      <c r="E339" s="136"/>
      <c r="F339" s="138"/>
      <c r="G339" s="138" t="s">
        <v>279</v>
      </c>
      <c r="H339" s="298"/>
      <c r="I339" s="298"/>
      <c r="J339" s="519"/>
      <c r="K339" s="311"/>
      <c r="L339" s="311"/>
      <c r="M339" s="311"/>
      <c r="N339" s="283"/>
      <c r="O339" s="283"/>
      <c r="P339" s="283"/>
      <c r="Q339" s="283"/>
      <c r="R339" s="299"/>
    </row>
    <row r="340" spans="1:18" ht="15" x14ac:dyDescent="0.25">
      <c r="A340" s="140">
        <f t="shared" si="5"/>
        <v>0</v>
      </c>
      <c r="B340" s="140" t="s">
        <v>680</v>
      </c>
      <c r="C340" s="517"/>
      <c r="D340" s="280"/>
      <c r="E340" s="136"/>
      <c r="F340" s="138"/>
      <c r="G340" s="287" t="s">
        <v>280</v>
      </c>
      <c r="H340" s="298"/>
      <c r="I340" s="298"/>
      <c r="J340" s="519"/>
      <c r="K340" s="311"/>
      <c r="L340" s="311"/>
      <c r="M340" s="311"/>
      <c r="N340" s="283"/>
      <c r="O340" s="283"/>
      <c r="P340" s="283"/>
      <c r="Q340" s="283"/>
      <c r="R340" s="299"/>
    </row>
    <row r="341" spans="1:18" ht="15.75" thickBot="1" x14ac:dyDescent="0.3">
      <c r="A341" s="140">
        <f t="shared" si="5"/>
        <v>0</v>
      </c>
      <c r="B341" s="140" t="s">
        <v>681</v>
      </c>
      <c r="C341" s="518"/>
      <c r="D341" s="300"/>
      <c r="E341" s="149"/>
      <c r="F341" s="141" t="s">
        <v>277</v>
      </c>
      <c r="G341" s="289" t="s">
        <v>371</v>
      </c>
      <c r="H341" s="301"/>
      <c r="I341" s="301"/>
      <c r="J341" s="520"/>
      <c r="K341" s="312"/>
      <c r="L341" s="311"/>
      <c r="M341" s="312"/>
      <c r="N341" s="303"/>
      <c r="O341" s="303"/>
      <c r="P341" s="303"/>
      <c r="Q341" s="303"/>
      <c r="R341" s="304"/>
    </row>
    <row r="342" spans="1:18" ht="15" x14ac:dyDescent="0.25">
      <c r="A342" s="140">
        <f t="shared" si="5"/>
        <v>0</v>
      </c>
      <c r="B342" s="140" t="s">
        <v>682</v>
      </c>
      <c r="C342" s="516">
        <v>35</v>
      </c>
      <c r="D342" s="293"/>
      <c r="E342" s="146"/>
      <c r="F342" s="137" t="s">
        <v>355</v>
      </c>
      <c r="G342" s="137" t="s">
        <v>360</v>
      </c>
      <c r="H342" s="144"/>
      <c r="I342" s="144"/>
      <c r="J342" s="313"/>
      <c r="K342" s="313"/>
      <c r="L342" s="311"/>
      <c r="M342" s="313"/>
      <c r="N342" s="296"/>
      <c r="O342" s="296"/>
      <c r="P342" s="296"/>
      <c r="Q342" s="296"/>
      <c r="R342" s="297"/>
    </row>
    <row r="343" spans="1:18" ht="15" x14ac:dyDescent="0.25">
      <c r="A343" s="140">
        <f t="shared" si="5"/>
        <v>0</v>
      </c>
      <c r="B343" s="140" t="s">
        <v>683</v>
      </c>
      <c r="C343" s="517"/>
      <c r="D343" s="280"/>
      <c r="E343" s="136"/>
      <c r="F343" s="172"/>
      <c r="G343" s="172" t="s">
        <v>361</v>
      </c>
      <c r="H343" s="138"/>
      <c r="I343" s="138"/>
      <c r="J343" s="311"/>
      <c r="K343" s="311"/>
      <c r="L343" s="311"/>
      <c r="M343" s="311"/>
      <c r="N343" s="283"/>
      <c r="O343" s="283"/>
      <c r="P343" s="283"/>
      <c r="Q343" s="283"/>
      <c r="R343" s="299"/>
    </row>
    <row r="344" spans="1:18" ht="15" x14ac:dyDescent="0.25">
      <c r="A344" s="140">
        <f t="shared" si="5"/>
        <v>0</v>
      </c>
      <c r="B344" s="140" t="s">
        <v>684</v>
      </c>
      <c r="C344" s="517"/>
      <c r="D344" s="280"/>
      <c r="E344" s="136"/>
      <c r="F344" s="284"/>
      <c r="G344" s="188" t="s">
        <v>362</v>
      </c>
      <c r="H344" s="138"/>
      <c r="I344" s="138"/>
      <c r="J344" s="311"/>
      <c r="K344" s="311"/>
      <c r="L344" s="311"/>
      <c r="M344" s="311"/>
      <c r="N344" s="283"/>
      <c r="O344" s="283"/>
      <c r="P344" s="283"/>
      <c r="Q344" s="283"/>
      <c r="R344" s="299"/>
    </row>
    <row r="345" spans="1:18" ht="15" x14ac:dyDescent="0.25">
      <c r="A345" s="140">
        <f t="shared" si="5"/>
        <v>0</v>
      </c>
      <c r="B345" s="140" t="s">
        <v>685</v>
      </c>
      <c r="C345" s="517"/>
      <c r="D345" s="280"/>
      <c r="E345" s="136"/>
      <c r="F345" s="286"/>
      <c r="G345" s="189" t="s">
        <v>367</v>
      </c>
      <c r="H345" s="138"/>
      <c r="I345" s="138"/>
      <c r="J345" s="311"/>
      <c r="K345" s="311"/>
      <c r="L345" s="311"/>
      <c r="M345" s="311"/>
      <c r="N345" s="283"/>
      <c r="O345" s="283"/>
      <c r="P345" s="283"/>
      <c r="Q345" s="283"/>
      <c r="R345" s="299"/>
    </row>
    <row r="346" spans="1:18" ht="15" x14ac:dyDescent="0.25">
      <c r="A346" s="140">
        <f t="shared" si="5"/>
        <v>0</v>
      </c>
      <c r="B346" s="140" t="s">
        <v>686</v>
      </c>
      <c r="C346" s="517"/>
      <c r="D346" s="280"/>
      <c r="E346" s="136"/>
      <c r="F346" s="191"/>
      <c r="G346" s="191" t="s">
        <v>368</v>
      </c>
      <c r="H346" s="138"/>
      <c r="I346" s="138"/>
      <c r="J346" s="311"/>
      <c r="K346" s="311"/>
      <c r="L346" s="311"/>
      <c r="M346" s="311"/>
      <c r="N346" s="283"/>
      <c r="O346" s="283"/>
      <c r="P346" s="283"/>
      <c r="Q346" s="283"/>
      <c r="R346" s="299"/>
    </row>
    <row r="347" spans="1:18" ht="15" x14ac:dyDescent="0.25">
      <c r="A347" s="140">
        <f t="shared" si="5"/>
        <v>0</v>
      </c>
      <c r="B347" s="140" t="s">
        <v>687</v>
      </c>
      <c r="C347" s="517"/>
      <c r="D347" s="280"/>
      <c r="E347" s="136"/>
      <c r="F347" s="138"/>
      <c r="G347" s="138" t="s">
        <v>369</v>
      </c>
      <c r="H347" s="138"/>
      <c r="I347" s="138"/>
      <c r="J347" s="311"/>
      <c r="K347" s="311"/>
      <c r="L347" s="311"/>
      <c r="M347" s="311"/>
      <c r="N347" s="283"/>
      <c r="O347" s="283"/>
      <c r="P347" s="283"/>
      <c r="Q347" s="283"/>
      <c r="R347" s="299"/>
    </row>
    <row r="348" spans="1:18" ht="15" x14ac:dyDescent="0.25">
      <c r="A348" s="140">
        <f t="shared" si="5"/>
        <v>0</v>
      </c>
      <c r="B348" s="140" t="s">
        <v>688</v>
      </c>
      <c r="C348" s="517"/>
      <c r="D348" s="280"/>
      <c r="E348" s="136"/>
      <c r="F348" s="190"/>
      <c r="G348" s="190" t="s">
        <v>370</v>
      </c>
      <c r="H348" s="138"/>
      <c r="I348" s="138"/>
      <c r="J348" s="311"/>
      <c r="K348" s="311"/>
      <c r="L348" s="311"/>
      <c r="M348" s="311"/>
      <c r="N348" s="283"/>
      <c r="O348" s="283"/>
      <c r="P348" s="283"/>
      <c r="Q348" s="283"/>
      <c r="R348" s="299"/>
    </row>
    <row r="349" spans="1:18" ht="15" x14ac:dyDescent="0.25">
      <c r="A349" s="140">
        <f t="shared" si="5"/>
        <v>0</v>
      </c>
      <c r="B349" s="140" t="s">
        <v>689</v>
      </c>
      <c r="C349" s="517"/>
      <c r="D349" s="280"/>
      <c r="E349" s="136"/>
      <c r="F349" s="138"/>
      <c r="G349" s="138" t="s">
        <v>279</v>
      </c>
      <c r="H349" s="298"/>
      <c r="I349" s="298"/>
      <c r="J349" s="519"/>
      <c r="K349" s="311"/>
      <c r="L349" s="311"/>
      <c r="M349" s="311"/>
      <c r="N349" s="283"/>
      <c r="O349" s="283"/>
      <c r="P349" s="283"/>
      <c r="Q349" s="283"/>
      <c r="R349" s="299"/>
    </row>
    <row r="350" spans="1:18" ht="15" x14ac:dyDescent="0.25">
      <c r="A350" s="140">
        <f t="shared" si="5"/>
        <v>0</v>
      </c>
      <c r="B350" s="140" t="s">
        <v>690</v>
      </c>
      <c r="C350" s="517"/>
      <c r="D350" s="280"/>
      <c r="E350" s="136"/>
      <c r="F350" s="138"/>
      <c r="G350" s="287" t="s">
        <v>280</v>
      </c>
      <c r="H350" s="298"/>
      <c r="I350" s="298"/>
      <c r="J350" s="519"/>
      <c r="K350" s="311"/>
      <c r="L350" s="311"/>
      <c r="M350" s="311"/>
      <c r="N350" s="283"/>
      <c r="O350" s="283"/>
      <c r="P350" s="283"/>
      <c r="Q350" s="283"/>
      <c r="R350" s="299"/>
    </row>
    <row r="351" spans="1:18" ht="15.75" thickBot="1" x14ac:dyDescent="0.3">
      <c r="A351" s="140">
        <f t="shared" si="5"/>
        <v>0</v>
      </c>
      <c r="B351" s="140" t="s">
        <v>691</v>
      </c>
      <c r="C351" s="518"/>
      <c r="D351" s="300"/>
      <c r="E351" s="149"/>
      <c r="F351" s="141" t="s">
        <v>277</v>
      </c>
      <c r="G351" s="289" t="s">
        <v>371</v>
      </c>
      <c r="H351" s="301"/>
      <c r="I351" s="301"/>
      <c r="J351" s="520"/>
      <c r="K351" s="312"/>
      <c r="L351" s="311"/>
      <c r="M351" s="312"/>
      <c r="N351" s="303"/>
      <c r="O351" s="303"/>
      <c r="P351" s="303"/>
      <c r="Q351" s="303"/>
      <c r="R351" s="304"/>
    </row>
    <row r="352" spans="1:18" ht="60" x14ac:dyDescent="0.25">
      <c r="A352" s="140">
        <f t="shared" si="5"/>
        <v>5590</v>
      </c>
      <c r="B352" s="140" t="s">
        <v>692</v>
      </c>
      <c r="C352" s="516">
        <v>36</v>
      </c>
      <c r="D352" s="293" t="s">
        <v>431</v>
      </c>
      <c r="E352" s="141">
        <v>5590</v>
      </c>
      <c r="F352" s="146" t="s">
        <v>429</v>
      </c>
      <c r="G352" s="189" t="s">
        <v>367</v>
      </c>
      <c r="H352" s="294"/>
      <c r="I352" s="289">
        <v>22549359817</v>
      </c>
      <c r="J352" s="144" t="s">
        <v>407</v>
      </c>
      <c r="K352" s="313" t="s">
        <v>408</v>
      </c>
      <c r="L352" s="311"/>
      <c r="M352" s="313"/>
      <c r="N352" s="296"/>
      <c r="O352" s="296"/>
      <c r="P352" s="296"/>
      <c r="Q352" s="296"/>
      <c r="R352" s="297"/>
    </row>
    <row r="353" spans="1:18" ht="15" x14ac:dyDescent="0.25">
      <c r="A353" s="140">
        <f t="shared" si="5"/>
        <v>5326</v>
      </c>
      <c r="B353" s="140" t="s">
        <v>693</v>
      </c>
      <c r="C353" s="517"/>
      <c r="D353" s="280" t="s">
        <v>420</v>
      </c>
      <c r="E353" s="138">
        <v>5326</v>
      </c>
      <c r="F353" s="136" t="s">
        <v>418</v>
      </c>
      <c r="G353" s="191" t="s">
        <v>368</v>
      </c>
      <c r="H353" s="138" t="s">
        <v>421</v>
      </c>
      <c r="I353" s="138">
        <v>610407767</v>
      </c>
      <c r="J353" s="311"/>
      <c r="K353" s="311"/>
      <c r="L353" s="311"/>
      <c r="M353" s="311"/>
      <c r="N353" s="283"/>
      <c r="O353" s="283"/>
      <c r="P353" s="283"/>
      <c r="Q353" s="283"/>
      <c r="R353" s="299"/>
    </row>
    <row r="354" spans="1:18" ht="15" x14ac:dyDescent="0.25">
      <c r="A354" s="140">
        <f t="shared" si="5"/>
        <v>5561</v>
      </c>
      <c r="B354" s="140" t="s">
        <v>694</v>
      </c>
      <c r="C354" s="517"/>
      <c r="D354" s="280" t="s">
        <v>409</v>
      </c>
      <c r="E354" s="325">
        <v>5561</v>
      </c>
      <c r="F354" s="136" t="s">
        <v>410</v>
      </c>
      <c r="G354" s="172" t="s">
        <v>361</v>
      </c>
      <c r="H354" s="138" t="s">
        <v>411</v>
      </c>
      <c r="I354" s="172">
        <v>654878837</v>
      </c>
      <c r="J354" s="311"/>
      <c r="K354" s="311"/>
      <c r="L354" s="311"/>
      <c r="M354" s="311"/>
      <c r="N354" s="283"/>
      <c r="O354" s="283"/>
      <c r="P354" s="283"/>
      <c r="Q354" s="283"/>
      <c r="R354" s="299"/>
    </row>
    <row r="355" spans="1:18" ht="15" x14ac:dyDescent="0.25">
      <c r="A355" s="140">
        <f t="shared" si="5"/>
        <v>5376</v>
      </c>
      <c r="B355" s="140" t="s">
        <v>695</v>
      </c>
      <c r="C355" s="517"/>
      <c r="D355" s="280" t="s">
        <v>422</v>
      </c>
      <c r="E355" s="328">
        <v>5376</v>
      </c>
      <c r="F355" s="136" t="s">
        <v>423</v>
      </c>
      <c r="G355" s="188" t="s">
        <v>362</v>
      </c>
      <c r="H355" s="138" t="s">
        <v>424</v>
      </c>
      <c r="I355" s="190">
        <v>624690969</v>
      </c>
      <c r="J355" s="311"/>
      <c r="K355" s="311"/>
      <c r="L355" s="311"/>
      <c r="M355" s="311"/>
      <c r="N355" s="283"/>
      <c r="O355" s="283"/>
      <c r="P355" s="283"/>
      <c r="Q355" s="283"/>
      <c r="R355" s="299"/>
    </row>
    <row r="356" spans="1:18" ht="15" x14ac:dyDescent="0.25">
      <c r="A356" s="140">
        <f t="shared" si="5"/>
        <v>5563</v>
      </c>
      <c r="B356" s="140" t="s">
        <v>696</v>
      </c>
      <c r="C356" s="517"/>
      <c r="D356" s="280" t="s">
        <v>425</v>
      </c>
      <c r="E356" s="138">
        <v>5563</v>
      </c>
      <c r="F356" s="136" t="s">
        <v>426</v>
      </c>
      <c r="G356" s="190" t="s">
        <v>370</v>
      </c>
      <c r="H356" s="298" t="s">
        <v>427</v>
      </c>
      <c r="I356" s="138">
        <v>636055288</v>
      </c>
      <c r="J356" s="311"/>
      <c r="K356" s="311"/>
      <c r="L356" s="311"/>
      <c r="M356" s="311"/>
      <c r="N356" s="283"/>
      <c r="O356" s="283"/>
      <c r="P356" s="283"/>
      <c r="Q356" s="283"/>
      <c r="R356" s="299"/>
    </row>
    <row r="357" spans="1:18" ht="15" x14ac:dyDescent="0.25">
      <c r="A357" s="140">
        <f t="shared" si="5"/>
        <v>5565</v>
      </c>
      <c r="B357" s="140" t="s">
        <v>697</v>
      </c>
      <c r="C357" s="517"/>
      <c r="D357" s="280" t="s">
        <v>428</v>
      </c>
      <c r="E357" s="138">
        <v>5565</v>
      </c>
      <c r="F357" s="136" t="s">
        <v>429</v>
      </c>
      <c r="G357" s="189" t="s">
        <v>367</v>
      </c>
      <c r="H357" s="298" t="s">
        <v>430</v>
      </c>
      <c r="I357" s="327">
        <v>622560339</v>
      </c>
      <c r="J357" s="311"/>
      <c r="K357" s="311"/>
      <c r="L357" s="311"/>
      <c r="M357" s="311"/>
      <c r="N357" s="283"/>
      <c r="O357" s="283"/>
      <c r="P357" s="283"/>
      <c r="Q357" s="283"/>
      <c r="R357" s="299"/>
    </row>
    <row r="358" spans="1:18" ht="15" x14ac:dyDescent="0.25">
      <c r="A358" s="140">
        <f t="shared" ref="A358:A401" si="6">E358</f>
        <v>7107</v>
      </c>
      <c r="B358" s="140" t="s">
        <v>698</v>
      </c>
      <c r="C358" s="517"/>
      <c r="D358" s="280" t="s">
        <v>412</v>
      </c>
      <c r="E358" s="326">
        <v>7107</v>
      </c>
      <c r="F358" s="136" t="s">
        <v>413</v>
      </c>
      <c r="G358" s="138" t="s">
        <v>369</v>
      </c>
      <c r="H358" s="138" t="s">
        <v>414</v>
      </c>
      <c r="I358" s="188">
        <v>604879243</v>
      </c>
      <c r="J358" s="311"/>
      <c r="K358" s="311"/>
      <c r="L358" s="311"/>
      <c r="M358" s="311"/>
      <c r="N358" s="283"/>
      <c r="O358" s="283"/>
      <c r="P358" s="283"/>
      <c r="Q358" s="283"/>
      <c r="R358" s="299"/>
    </row>
    <row r="359" spans="1:18" ht="15" x14ac:dyDescent="0.25">
      <c r="A359" s="140">
        <f t="shared" si="6"/>
        <v>5690</v>
      </c>
      <c r="B359" s="140" t="s">
        <v>699</v>
      </c>
      <c r="C359" s="517"/>
      <c r="D359" s="280" t="s">
        <v>415</v>
      </c>
      <c r="E359" s="324">
        <v>5690</v>
      </c>
      <c r="F359" s="136" t="s">
        <v>413</v>
      </c>
      <c r="G359" s="138" t="s">
        <v>369</v>
      </c>
      <c r="H359" s="138" t="s">
        <v>416</v>
      </c>
      <c r="I359" s="189">
        <v>623133942</v>
      </c>
      <c r="J359" s="311"/>
      <c r="K359" s="311"/>
      <c r="L359" s="311"/>
      <c r="M359" s="311"/>
      <c r="N359" s="283"/>
      <c r="O359" s="283"/>
      <c r="P359" s="283"/>
      <c r="Q359" s="283"/>
      <c r="R359" s="299"/>
    </row>
    <row r="360" spans="1:18" ht="15" x14ac:dyDescent="0.25">
      <c r="A360" s="140">
        <f t="shared" si="6"/>
        <v>4526</v>
      </c>
      <c r="B360" s="140" t="s">
        <v>700</v>
      </c>
      <c r="C360" s="517"/>
      <c r="D360" s="280" t="s">
        <v>417</v>
      </c>
      <c r="E360" s="191">
        <v>4526</v>
      </c>
      <c r="F360" s="136" t="s">
        <v>418</v>
      </c>
      <c r="G360" s="191" t="s">
        <v>368</v>
      </c>
      <c r="H360" s="138" t="s">
        <v>419</v>
      </c>
      <c r="I360" s="329">
        <v>697862186</v>
      </c>
      <c r="J360" s="311"/>
      <c r="K360" s="311"/>
      <c r="L360" s="311"/>
      <c r="M360" s="311"/>
      <c r="N360" s="283"/>
      <c r="O360" s="283"/>
      <c r="P360" s="283"/>
      <c r="Q360" s="283"/>
      <c r="R360" s="299"/>
    </row>
    <row r="361" spans="1:18" ht="15.75" thickBot="1" x14ac:dyDescent="0.3">
      <c r="A361" s="140">
        <f t="shared" si="6"/>
        <v>6537</v>
      </c>
      <c r="B361" s="140" t="s">
        <v>701</v>
      </c>
      <c r="C361" s="518"/>
      <c r="D361" s="300" t="s">
        <v>404</v>
      </c>
      <c r="E361" s="137">
        <v>6537</v>
      </c>
      <c r="F361" s="136" t="s">
        <v>405</v>
      </c>
      <c r="G361" s="137" t="s">
        <v>360</v>
      </c>
      <c r="H361" s="145" t="s">
        <v>406</v>
      </c>
      <c r="I361" s="137">
        <v>669530007</v>
      </c>
      <c r="J361" s="312"/>
      <c r="K361" s="312"/>
      <c r="L361" s="311"/>
      <c r="M361" s="312"/>
      <c r="N361" s="303"/>
      <c r="O361" s="303"/>
      <c r="P361" s="303"/>
      <c r="Q361" s="303"/>
      <c r="R361" s="304"/>
    </row>
    <row r="362" spans="1:18" ht="15" x14ac:dyDescent="0.25">
      <c r="A362" s="140">
        <f t="shared" si="6"/>
        <v>0</v>
      </c>
      <c r="B362" s="140" t="s">
        <v>702</v>
      </c>
      <c r="C362" s="516">
        <v>37</v>
      </c>
      <c r="D362" s="293"/>
      <c r="E362" s="146"/>
      <c r="F362" s="137" t="s">
        <v>355</v>
      </c>
      <c r="G362" s="137" t="s">
        <v>360</v>
      </c>
      <c r="H362" s="144"/>
      <c r="I362" s="144"/>
      <c r="J362" s="313"/>
      <c r="K362" s="313"/>
      <c r="L362" s="311"/>
      <c r="M362" s="313"/>
      <c r="N362" s="296"/>
      <c r="O362" s="296"/>
      <c r="P362" s="296"/>
      <c r="Q362" s="296"/>
      <c r="R362" s="297"/>
    </row>
    <row r="363" spans="1:18" ht="15" x14ac:dyDescent="0.25">
      <c r="A363" s="140">
        <f t="shared" si="6"/>
        <v>0</v>
      </c>
      <c r="B363" s="140" t="s">
        <v>703</v>
      </c>
      <c r="C363" s="517"/>
      <c r="D363" s="280"/>
      <c r="E363" s="136"/>
      <c r="F363" s="172"/>
      <c r="G363" s="172" t="s">
        <v>361</v>
      </c>
      <c r="H363" s="138"/>
      <c r="I363" s="138"/>
      <c r="J363" s="311"/>
      <c r="K363" s="311"/>
      <c r="L363" s="311"/>
      <c r="M363" s="311"/>
      <c r="N363" s="283"/>
      <c r="O363" s="283"/>
      <c r="P363" s="283"/>
      <c r="Q363" s="283"/>
      <c r="R363" s="299"/>
    </row>
    <row r="364" spans="1:18" ht="15" x14ac:dyDescent="0.25">
      <c r="A364" s="140">
        <f t="shared" si="6"/>
        <v>0</v>
      </c>
      <c r="B364" s="140" t="s">
        <v>704</v>
      </c>
      <c r="C364" s="517"/>
      <c r="D364" s="280"/>
      <c r="E364" s="136"/>
      <c r="F364" s="284"/>
      <c r="G364" s="188" t="s">
        <v>362</v>
      </c>
      <c r="H364" s="138"/>
      <c r="I364" s="138"/>
      <c r="J364" s="311"/>
      <c r="K364" s="311"/>
      <c r="L364" s="311"/>
      <c r="M364" s="311"/>
      <c r="N364" s="283"/>
      <c r="O364" s="283"/>
      <c r="P364" s="283"/>
      <c r="Q364" s="283"/>
      <c r="R364" s="299"/>
    </row>
    <row r="365" spans="1:18" ht="15" x14ac:dyDescent="0.25">
      <c r="A365" s="140">
        <f t="shared" si="6"/>
        <v>0</v>
      </c>
      <c r="B365" s="140" t="s">
        <v>705</v>
      </c>
      <c r="C365" s="517"/>
      <c r="D365" s="280"/>
      <c r="E365" s="136"/>
      <c r="F365" s="286"/>
      <c r="G365" s="189" t="s">
        <v>367</v>
      </c>
      <c r="H365" s="138"/>
      <c r="I365" s="138"/>
      <c r="J365" s="311"/>
      <c r="K365" s="311"/>
      <c r="L365" s="311"/>
      <c r="M365" s="311"/>
      <c r="N365" s="283"/>
      <c r="O365" s="283"/>
      <c r="P365" s="283"/>
      <c r="Q365" s="283"/>
      <c r="R365" s="299"/>
    </row>
    <row r="366" spans="1:18" ht="15" x14ac:dyDescent="0.25">
      <c r="A366" s="140">
        <f t="shared" si="6"/>
        <v>0</v>
      </c>
      <c r="B366" s="140" t="s">
        <v>706</v>
      </c>
      <c r="C366" s="517"/>
      <c r="D366" s="280"/>
      <c r="E366" s="136"/>
      <c r="F366" s="191"/>
      <c r="G366" s="191" t="s">
        <v>368</v>
      </c>
      <c r="H366" s="138"/>
      <c r="I366" s="138"/>
      <c r="J366" s="311"/>
      <c r="K366" s="311"/>
      <c r="L366" s="311"/>
      <c r="M366" s="311"/>
      <c r="N366" s="283"/>
      <c r="O366" s="283"/>
      <c r="P366" s="283"/>
      <c r="Q366" s="283"/>
      <c r="R366" s="299"/>
    </row>
    <row r="367" spans="1:18" ht="15" x14ac:dyDescent="0.25">
      <c r="A367" s="140">
        <f t="shared" si="6"/>
        <v>0</v>
      </c>
      <c r="B367" s="140" t="s">
        <v>707</v>
      </c>
      <c r="C367" s="517"/>
      <c r="D367" s="280"/>
      <c r="E367" s="136"/>
      <c r="F367" s="138"/>
      <c r="G367" s="138" t="s">
        <v>369</v>
      </c>
      <c r="H367" s="138"/>
      <c r="I367" s="138"/>
      <c r="J367" s="311"/>
      <c r="K367" s="311"/>
      <c r="L367" s="311"/>
      <c r="M367" s="311"/>
      <c r="N367" s="283"/>
      <c r="O367" s="283"/>
      <c r="P367" s="283"/>
      <c r="Q367" s="283"/>
      <c r="R367" s="299"/>
    </row>
    <row r="368" spans="1:18" ht="15" x14ac:dyDescent="0.25">
      <c r="A368" s="140">
        <f t="shared" si="6"/>
        <v>0</v>
      </c>
      <c r="B368" s="140" t="s">
        <v>708</v>
      </c>
      <c r="C368" s="517"/>
      <c r="D368" s="280"/>
      <c r="E368" s="136"/>
      <c r="F368" s="190"/>
      <c r="G368" s="190" t="s">
        <v>370</v>
      </c>
      <c r="H368" s="138"/>
      <c r="I368" s="138"/>
      <c r="J368" s="311"/>
      <c r="K368" s="311"/>
      <c r="L368" s="311"/>
      <c r="M368" s="311"/>
      <c r="N368" s="283"/>
      <c r="O368" s="283"/>
      <c r="P368" s="283"/>
      <c r="Q368" s="283"/>
      <c r="R368" s="299"/>
    </row>
    <row r="369" spans="1:18" ht="15" x14ac:dyDescent="0.25">
      <c r="A369" s="140">
        <f t="shared" si="6"/>
        <v>0</v>
      </c>
      <c r="B369" s="140" t="s">
        <v>709</v>
      </c>
      <c r="C369" s="517"/>
      <c r="D369" s="280"/>
      <c r="E369" s="136"/>
      <c r="F369" s="138"/>
      <c r="G369" s="138" t="s">
        <v>279</v>
      </c>
      <c r="H369" s="298"/>
      <c r="I369" s="298"/>
      <c r="J369" s="519"/>
      <c r="K369" s="311"/>
      <c r="L369" s="311"/>
      <c r="M369" s="311"/>
      <c r="N369" s="283"/>
      <c r="O369" s="283"/>
      <c r="P369" s="283"/>
      <c r="Q369" s="283"/>
      <c r="R369" s="299"/>
    </row>
    <row r="370" spans="1:18" ht="15" x14ac:dyDescent="0.25">
      <c r="A370" s="140">
        <f t="shared" si="6"/>
        <v>0</v>
      </c>
      <c r="B370" s="140" t="s">
        <v>710</v>
      </c>
      <c r="C370" s="517"/>
      <c r="D370" s="280"/>
      <c r="E370" s="136"/>
      <c r="F370" s="138"/>
      <c r="G370" s="287" t="s">
        <v>280</v>
      </c>
      <c r="H370" s="298"/>
      <c r="I370" s="298"/>
      <c r="J370" s="519"/>
      <c r="K370" s="311"/>
      <c r="L370" s="311"/>
      <c r="M370" s="311"/>
      <c r="N370" s="283"/>
      <c r="O370" s="283"/>
      <c r="P370" s="283"/>
      <c r="Q370" s="283"/>
      <c r="R370" s="299"/>
    </row>
    <row r="371" spans="1:18" ht="15.75" thickBot="1" x14ac:dyDescent="0.3">
      <c r="A371" s="140">
        <f t="shared" si="6"/>
        <v>0</v>
      </c>
      <c r="B371" s="140" t="s">
        <v>711</v>
      </c>
      <c r="C371" s="518"/>
      <c r="D371" s="300"/>
      <c r="E371" s="149"/>
      <c r="F371" s="141" t="s">
        <v>277</v>
      </c>
      <c r="G371" s="289" t="s">
        <v>371</v>
      </c>
      <c r="H371" s="301"/>
      <c r="I371" s="301"/>
      <c r="J371" s="520"/>
      <c r="K371" s="312"/>
      <c r="L371" s="311"/>
      <c r="M371" s="312"/>
      <c r="N371" s="303"/>
      <c r="O371" s="303"/>
      <c r="P371" s="303"/>
      <c r="Q371" s="303"/>
      <c r="R371" s="304"/>
    </row>
    <row r="372" spans="1:18" ht="15" x14ac:dyDescent="0.25">
      <c r="A372" s="140">
        <f t="shared" si="6"/>
        <v>0</v>
      </c>
      <c r="B372" s="140" t="s">
        <v>712</v>
      </c>
      <c r="C372" s="516">
        <v>38</v>
      </c>
      <c r="D372" s="293"/>
      <c r="E372" s="146"/>
      <c r="F372" s="137" t="s">
        <v>355</v>
      </c>
      <c r="G372" s="137" t="s">
        <v>360</v>
      </c>
      <c r="H372" s="144"/>
      <c r="I372" s="144"/>
      <c r="J372" s="313"/>
      <c r="K372" s="313"/>
      <c r="L372" s="311"/>
      <c r="M372" s="313"/>
      <c r="N372" s="296"/>
      <c r="O372" s="296"/>
      <c r="P372" s="296"/>
      <c r="Q372" s="296"/>
      <c r="R372" s="297"/>
    </row>
    <row r="373" spans="1:18" ht="15" x14ac:dyDescent="0.25">
      <c r="A373" s="140">
        <f t="shared" si="6"/>
        <v>0</v>
      </c>
      <c r="B373" s="140" t="s">
        <v>713</v>
      </c>
      <c r="C373" s="517"/>
      <c r="D373" s="280"/>
      <c r="E373" s="136"/>
      <c r="F373" s="172"/>
      <c r="G373" s="172" t="s">
        <v>361</v>
      </c>
      <c r="H373" s="138"/>
      <c r="I373" s="138"/>
      <c r="J373" s="311"/>
      <c r="K373" s="311"/>
      <c r="L373" s="311"/>
      <c r="M373" s="311"/>
      <c r="N373" s="283"/>
      <c r="O373" s="283"/>
      <c r="P373" s="283"/>
      <c r="Q373" s="283"/>
      <c r="R373" s="299"/>
    </row>
    <row r="374" spans="1:18" ht="15" x14ac:dyDescent="0.25">
      <c r="A374" s="140">
        <f t="shared" si="6"/>
        <v>0</v>
      </c>
      <c r="B374" s="140" t="s">
        <v>714</v>
      </c>
      <c r="C374" s="517"/>
      <c r="D374" s="280"/>
      <c r="E374" s="136"/>
      <c r="F374" s="284"/>
      <c r="G374" s="188" t="s">
        <v>362</v>
      </c>
      <c r="H374" s="138"/>
      <c r="I374" s="138"/>
      <c r="J374" s="311"/>
      <c r="K374" s="311"/>
      <c r="L374" s="311"/>
      <c r="M374" s="311"/>
      <c r="N374" s="283"/>
      <c r="O374" s="283"/>
      <c r="P374" s="283"/>
      <c r="Q374" s="283"/>
      <c r="R374" s="299"/>
    </row>
    <row r="375" spans="1:18" ht="15" x14ac:dyDescent="0.25">
      <c r="A375" s="140">
        <f t="shared" si="6"/>
        <v>0</v>
      </c>
      <c r="B375" s="140" t="s">
        <v>715</v>
      </c>
      <c r="C375" s="517"/>
      <c r="D375" s="280"/>
      <c r="E375" s="136"/>
      <c r="F375" s="286"/>
      <c r="G375" s="189" t="s">
        <v>367</v>
      </c>
      <c r="H375" s="138"/>
      <c r="I375" s="138"/>
      <c r="J375" s="311"/>
      <c r="K375" s="311"/>
      <c r="L375" s="311"/>
      <c r="M375" s="311"/>
      <c r="N375" s="283"/>
      <c r="O375" s="283"/>
      <c r="P375" s="283"/>
      <c r="Q375" s="283"/>
      <c r="R375" s="299"/>
    </row>
    <row r="376" spans="1:18" ht="15" x14ac:dyDescent="0.25">
      <c r="A376" s="140">
        <f t="shared" si="6"/>
        <v>0</v>
      </c>
      <c r="B376" s="140" t="s">
        <v>716</v>
      </c>
      <c r="C376" s="517"/>
      <c r="D376" s="280"/>
      <c r="E376" s="136"/>
      <c r="F376" s="191"/>
      <c r="G376" s="191" t="s">
        <v>368</v>
      </c>
      <c r="H376" s="138"/>
      <c r="I376" s="138"/>
      <c r="J376" s="311"/>
      <c r="K376" s="311"/>
      <c r="L376" s="311"/>
      <c r="M376" s="311"/>
      <c r="N376" s="283"/>
      <c r="O376" s="283"/>
      <c r="P376" s="283"/>
      <c r="Q376" s="283"/>
      <c r="R376" s="299"/>
    </row>
    <row r="377" spans="1:18" ht="15" x14ac:dyDescent="0.25">
      <c r="A377" s="140">
        <f t="shared" si="6"/>
        <v>0</v>
      </c>
      <c r="B377" s="140" t="s">
        <v>717</v>
      </c>
      <c r="C377" s="517"/>
      <c r="D377" s="280"/>
      <c r="E377" s="136"/>
      <c r="F377" s="138"/>
      <c r="G377" s="138" t="s">
        <v>369</v>
      </c>
      <c r="H377" s="138"/>
      <c r="I377" s="138"/>
      <c r="J377" s="311"/>
      <c r="K377" s="311"/>
      <c r="L377" s="311"/>
      <c r="M377" s="311"/>
      <c r="N377" s="283"/>
      <c r="O377" s="283"/>
      <c r="P377" s="283"/>
      <c r="Q377" s="283"/>
      <c r="R377" s="299"/>
    </row>
    <row r="378" spans="1:18" ht="15" x14ac:dyDescent="0.25">
      <c r="A378" s="140">
        <f t="shared" si="6"/>
        <v>0</v>
      </c>
      <c r="B378" s="140" t="s">
        <v>718</v>
      </c>
      <c r="C378" s="517"/>
      <c r="D378" s="280"/>
      <c r="E378" s="136"/>
      <c r="F378" s="190"/>
      <c r="G378" s="190" t="s">
        <v>370</v>
      </c>
      <c r="H378" s="138"/>
      <c r="I378" s="138"/>
      <c r="J378" s="311"/>
      <c r="K378" s="311"/>
      <c r="L378" s="311"/>
      <c r="M378" s="311"/>
      <c r="N378" s="283"/>
      <c r="O378" s="283"/>
      <c r="P378" s="283"/>
      <c r="Q378" s="283"/>
      <c r="R378" s="299"/>
    </row>
    <row r="379" spans="1:18" ht="15" x14ac:dyDescent="0.25">
      <c r="A379" s="140">
        <f t="shared" si="6"/>
        <v>0</v>
      </c>
      <c r="B379" s="140" t="s">
        <v>719</v>
      </c>
      <c r="C379" s="517"/>
      <c r="D379" s="280"/>
      <c r="E379" s="136"/>
      <c r="F379" s="138"/>
      <c r="G379" s="138" t="s">
        <v>279</v>
      </c>
      <c r="H379" s="298"/>
      <c r="I379" s="298"/>
      <c r="J379" s="519"/>
      <c r="K379" s="311"/>
      <c r="L379" s="311"/>
      <c r="M379" s="311"/>
      <c r="N379" s="283"/>
      <c r="O379" s="283"/>
      <c r="P379" s="283"/>
      <c r="Q379" s="283"/>
      <c r="R379" s="299"/>
    </row>
    <row r="380" spans="1:18" ht="15" x14ac:dyDescent="0.25">
      <c r="A380" s="140">
        <f t="shared" si="6"/>
        <v>0</v>
      </c>
      <c r="B380" s="140" t="s">
        <v>720</v>
      </c>
      <c r="C380" s="517"/>
      <c r="D380" s="280"/>
      <c r="E380" s="136"/>
      <c r="F380" s="138"/>
      <c r="G380" s="287" t="s">
        <v>280</v>
      </c>
      <c r="H380" s="298"/>
      <c r="I380" s="298"/>
      <c r="J380" s="519"/>
      <c r="K380" s="311"/>
      <c r="L380" s="311"/>
      <c r="M380" s="311"/>
      <c r="N380" s="283"/>
      <c r="O380" s="283"/>
      <c r="P380" s="283"/>
      <c r="Q380" s="283"/>
      <c r="R380" s="299"/>
    </row>
    <row r="381" spans="1:18" ht="15.75" thickBot="1" x14ac:dyDescent="0.3">
      <c r="A381" s="140">
        <f t="shared" si="6"/>
        <v>0</v>
      </c>
      <c r="B381" s="140" t="s">
        <v>721</v>
      </c>
      <c r="C381" s="518"/>
      <c r="D381" s="300"/>
      <c r="E381" s="149"/>
      <c r="F381" s="141" t="s">
        <v>277</v>
      </c>
      <c r="G381" s="289" t="s">
        <v>371</v>
      </c>
      <c r="H381" s="301"/>
      <c r="I381" s="301"/>
      <c r="J381" s="520"/>
      <c r="K381" s="312"/>
      <c r="L381" s="311"/>
      <c r="M381" s="312"/>
      <c r="N381" s="303"/>
      <c r="O381" s="303"/>
      <c r="P381" s="303"/>
      <c r="Q381" s="303"/>
      <c r="R381" s="304"/>
    </row>
    <row r="382" spans="1:18" ht="15" x14ac:dyDescent="0.25">
      <c r="A382" s="140">
        <f t="shared" si="6"/>
        <v>0</v>
      </c>
      <c r="B382" s="140" t="s">
        <v>722</v>
      </c>
      <c r="C382" s="516">
        <v>39</v>
      </c>
      <c r="D382" s="293"/>
      <c r="E382" s="146"/>
      <c r="F382" s="137" t="s">
        <v>355</v>
      </c>
      <c r="G382" s="137" t="s">
        <v>360</v>
      </c>
      <c r="H382" s="144"/>
      <c r="I382" s="144"/>
      <c r="J382" s="313"/>
      <c r="K382" s="313"/>
      <c r="L382" s="311"/>
      <c r="M382" s="313"/>
      <c r="N382" s="296"/>
      <c r="O382" s="296"/>
      <c r="P382" s="296"/>
      <c r="Q382" s="296"/>
      <c r="R382" s="297"/>
    </row>
    <row r="383" spans="1:18" ht="15" x14ac:dyDescent="0.25">
      <c r="A383" s="140">
        <f t="shared" si="6"/>
        <v>0</v>
      </c>
      <c r="B383" s="140" t="s">
        <v>723</v>
      </c>
      <c r="C383" s="517"/>
      <c r="D383" s="280"/>
      <c r="E383" s="136"/>
      <c r="F383" s="172"/>
      <c r="G383" s="172" t="s">
        <v>361</v>
      </c>
      <c r="H383" s="138"/>
      <c r="I383" s="138"/>
      <c r="J383" s="311"/>
      <c r="K383" s="311"/>
      <c r="L383" s="311"/>
      <c r="M383" s="311"/>
      <c r="N383" s="283"/>
      <c r="O383" s="283"/>
      <c r="P383" s="283"/>
      <c r="Q383" s="283"/>
      <c r="R383" s="299"/>
    </row>
    <row r="384" spans="1:18" ht="15" x14ac:dyDescent="0.25">
      <c r="A384" s="140">
        <f t="shared" si="6"/>
        <v>0</v>
      </c>
      <c r="B384" s="140" t="s">
        <v>724</v>
      </c>
      <c r="C384" s="517"/>
      <c r="D384" s="280"/>
      <c r="E384" s="136"/>
      <c r="F384" s="284"/>
      <c r="G384" s="188" t="s">
        <v>362</v>
      </c>
      <c r="H384" s="138"/>
      <c r="I384" s="138"/>
      <c r="J384" s="311"/>
      <c r="K384" s="311"/>
      <c r="L384" s="311"/>
      <c r="M384" s="311"/>
      <c r="N384" s="283"/>
      <c r="O384" s="283"/>
      <c r="P384" s="283"/>
      <c r="Q384" s="283"/>
      <c r="R384" s="299"/>
    </row>
    <row r="385" spans="1:18" ht="15" x14ac:dyDescent="0.25">
      <c r="A385" s="140">
        <f t="shared" si="6"/>
        <v>0</v>
      </c>
      <c r="B385" s="140" t="s">
        <v>725</v>
      </c>
      <c r="C385" s="517"/>
      <c r="D385" s="280"/>
      <c r="E385" s="136"/>
      <c r="F385" s="286"/>
      <c r="G385" s="189" t="s">
        <v>367</v>
      </c>
      <c r="H385" s="138"/>
      <c r="I385" s="138"/>
      <c r="J385" s="311"/>
      <c r="K385" s="311"/>
      <c r="L385" s="311"/>
      <c r="M385" s="311"/>
      <c r="N385" s="283"/>
      <c r="O385" s="283"/>
      <c r="P385" s="283"/>
      <c r="Q385" s="283"/>
      <c r="R385" s="299"/>
    </row>
    <row r="386" spans="1:18" ht="15" x14ac:dyDescent="0.25">
      <c r="A386" s="140">
        <f t="shared" si="6"/>
        <v>0</v>
      </c>
      <c r="B386" s="140" t="s">
        <v>726</v>
      </c>
      <c r="C386" s="517"/>
      <c r="D386" s="280"/>
      <c r="E386" s="136"/>
      <c r="F386" s="191"/>
      <c r="G386" s="191" t="s">
        <v>368</v>
      </c>
      <c r="H386" s="138"/>
      <c r="I386" s="138"/>
      <c r="J386" s="311"/>
      <c r="K386" s="311"/>
      <c r="L386" s="311"/>
      <c r="M386" s="311"/>
      <c r="N386" s="283"/>
      <c r="O386" s="283"/>
      <c r="P386" s="283"/>
      <c r="Q386" s="283"/>
      <c r="R386" s="299"/>
    </row>
    <row r="387" spans="1:18" ht="15" x14ac:dyDescent="0.25">
      <c r="A387" s="140">
        <f t="shared" si="6"/>
        <v>0</v>
      </c>
      <c r="B387" s="140" t="s">
        <v>727</v>
      </c>
      <c r="C387" s="517"/>
      <c r="D387" s="280"/>
      <c r="E387" s="136"/>
      <c r="F387" s="138"/>
      <c r="G387" s="138" t="s">
        <v>369</v>
      </c>
      <c r="H387" s="138"/>
      <c r="I387" s="138"/>
      <c r="J387" s="311"/>
      <c r="K387" s="311"/>
      <c r="L387" s="311"/>
      <c r="M387" s="311"/>
      <c r="N387" s="283"/>
      <c r="O387" s="283"/>
      <c r="P387" s="283"/>
      <c r="Q387" s="283"/>
      <c r="R387" s="299"/>
    </row>
    <row r="388" spans="1:18" ht="15" x14ac:dyDescent="0.25">
      <c r="A388" s="140">
        <f t="shared" si="6"/>
        <v>0</v>
      </c>
      <c r="B388" s="140" t="s">
        <v>728</v>
      </c>
      <c r="C388" s="517"/>
      <c r="D388" s="280"/>
      <c r="E388" s="136"/>
      <c r="F388" s="190"/>
      <c r="G388" s="190" t="s">
        <v>370</v>
      </c>
      <c r="H388" s="138"/>
      <c r="I388" s="138"/>
      <c r="J388" s="311"/>
      <c r="K388" s="311"/>
      <c r="L388" s="311"/>
      <c r="M388" s="311"/>
      <c r="N388" s="283"/>
      <c r="O388" s="283"/>
      <c r="P388" s="283"/>
      <c r="Q388" s="283"/>
      <c r="R388" s="299"/>
    </row>
    <row r="389" spans="1:18" ht="15" x14ac:dyDescent="0.25">
      <c r="A389" s="140">
        <f t="shared" si="6"/>
        <v>0</v>
      </c>
      <c r="B389" s="140" t="s">
        <v>729</v>
      </c>
      <c r="C389" s="517"/>
      <c r="D389" s="280"/>
      <c r="E389" s="136"/>
      <c r="F389" s="138"/>
      <c r="G389" s="138" t="s">
        <v>279</v>
      </c>
      <c r="H389" s="298"/>
      <c r="I389" s="298"/>
      <c r="J389" s="519"/>
      <c r="K389" s="311"/>
      <c r="L389" s="311"/>
      <c r="M389" s="311"/>
      <c r="N389" s="283"/>
      <c r="O389" s="283"/>
      <c r="P389" s="283"/>
      <c r="Q389" s="283"/>
      <c r="R389" s="299"/>
    </row>
    <row r="390" spans="1:18" ht="15" x14ac:dyDescent="0.25">
      <c r="A390" s="140">
        <f t="shared" si="6"/>
        <v>0</v>
      </c>
      <c r="B390" s="140" t="s">
        <v>730</v>
      </c>
      <c r="C390" s="517"/>
      <c r="D390" s="280"/>
      <c r="E390" s="136"/>
      <c r="F390" s="138"/>
      <c r="G390" s="287" t="s">
        <v>280</v>
      </c>
      <c r="H390" s="298"/>
      <c r="I390" s="298"/>
      <c r="J390" s="519"/>
      <c r="K390" s="311"/>
      <c r="L390" s="311"/>
      <c r="M390" s="311"/>
      <c r="N390" s="283"/>
      <c r="O390" s="283"/>
      <c r="P390" s="283"/>
      <c r="Q390" s="283"/>
      <c r="R390" s="299"/>
    </row>
    <row r="391" spans="1:18" ht="15.75" thickBot="1" x14ac:dyDescent="0.3">
      <c r="A391" s="140">
        <f t="shared" si="6"/>
        <v>0</v>
      </c>
      <c r="B391" s="140" t="s">
        <v>731</v>
      </c>
      <c r="C391" s="518"/>
      <c r="D391" s="300"/>
      <c r="E391" s="149"/>
      <c r="F391" s="141" t="s">
        <v>277</v>
      </c>
      <c r="G391" s="289" t="s">
        <v>371</v>
      </c>
      <c r="H391" s="301"/>
      <c r="I391" s="301"/>
      <c r="J391" s="520"/>
      <c r="K391" s="312"/>
      <c r="L391" s="311"/>
      <c r="M391" s="312"/>
      <c r="N391" s="303"/>
      <c r="O391" s="303"/>
      <c r="P391" s="303"/>
      <c r="Q391" s="303"/>
      <c r="R391" s="304"/>
    </row>
    <row r="392" spans="1:18" ht="15" x14ac:dyDescent="0.25">
      <c r="A392" s="140">
        <f t="shared" si="6"/>
        <v>0</v>
      </c>
      <c r="B392" s="140" t="s">
        <v>732</v>
      </c>
      <c r="C392" s="516">
        <v>40</v>
      </c>
      <c r="D392" s="293"/>
      <c r="E392" s="146"/>
      <c r="F392" s="137" t="s">
        <v>355</v>
      </c>
      <c r="G392" s="137" t="s">
        <v>360</v>
      </c>
      <c r="H392" s="144"/>
      <c r="I392" s="144"/>
      <c r="J392" s="313"/>
      <c r="K392" s="313"/>
      <c r="L392" s="311"/>
      <c r="M392" s="313"/>
      <c r="N392" s="296"/>
      <c r="O392" s="296"/>
      <c r="P392" s="296"/>
      <c r="Q392" s="296"/>
      <c r="R392" s="297"/>
    </row>
    <row r="393" spans="1:18" ht="15" x14ac:dyDescent="0.25">
      <c r="A393" s="140">
        <f t="shared" si="6"/>
        <v>0</v>
      </c>
      <c r="B393" s="140" t="s">
        <v>733</v>
      </c>
      <c r="C393" s="517"/>
      <c r="D393" s="280"/>
      <c r="E393" s="136"/>
      <c r="F393" s="172"/>
      <c r="G393" s="172" t="s">
        <v>361</v>
      </c>
      <c r="H393" s="138"/>
      <c r="I393" s="138"/>
      <c r="J393" s="311"/>
      <c r="K393" s="311"/>
      <c r="L393" s="311"/>
      <c r="M393" s="311"/>
      <c r="N393" s="283"/>
      <c r="O393" s="283"/>
      <c r="P393" s="283"/>
      <c r="Q393" s="283"/>
      <c r="R393" s="299"/>
    </row>
    <row r="394" spans="1:18" ht="15" x14ac:dyDescent="0.25">
      <c r="A394" s="140">
        <f t="shared" si="6"/>
        <v>0</v>
      </c>
      <c r="B394" s="140" t="s">
        <v>734</v>
      </c>
      <c r="C394" s="517"/>
      <c r="D394" s="280"/>
      <c r="E394" s="136"/>
      <c r="F394" s="284"/>
      <c r="G394" s="188" t="s">
        <v>362</v>
      </c>
      <c r="H394" s="138"/>
      <c r="I394" s="138"/>
      <c r="J394" s="311"/>
      <c r="K394" s="311"/>
      <c r="L394" s="311"/>
      <c r="M394" s="311"/>
      <c r="N394" s="283"/>
      <c r="O394" s="283"/>
      <c r="P394" s="283"/>
      <c r="Q394" s="283"/>
      <c r="R394" s="299"/>
    </row>
    <row r="395" spans="1:18" ht="15" x14ac:dyDescent="0.25">
      <c r="A395" s="140">
        <f t="shared" si="6"/>
        <v>0</v>
      </c>
      <c r="B395" s="140" t="s">
        <v>735</v>
      </c>
      <c r="C395" s="517"/>
      <c r="D395" s="280"/>
      <c r="E395" s="136"/>
      <c r="F395" s="286"/>
      <c r="G395" s="189" t="s">
        <v>367</v>
      </c>
      <c r="H395" s="138"/>
      <c r="I395" s="138"/>
      <c r="J395" s="311"/>
      <c r="K395" s="311"/>
      <c r="L395" s="311"/>
      <c r="M395" s="311"/>
      <c r="N395" s="283"/>
      <c r="O395" s="283"/>
      <c r="P395" s="283"/>
      <c r="Q395" s="283"/>
      <c r="R395" s="299"/>
    </row>
    <row r="396" spans="1:18" ht="15" x14ac:dyDescent="0.25">
      <c r="A396" s="140">
        <f t="shared" si="6"/>
        <v>0</v>
      </c>
      <c r="B396" s="140" t="s">
        <v>736</v>
      </c>
      <c r="C396" s="517"/>
      <c r="D396" s="280"/>
      <c r="E396" s="136"/>
      <c r="F396" s="191"/>
      <c r="G396" s="191" t="s">
        <v>368</v>
      </c>
      <c r="H396" s="138"/>
      <c r="I396" s="138"/>
      <c r="J396" s="311"/>
      <c r="K396" s="311"/>
      <c r="L396" s="311"/>
      <c r="M396" s="311"/>
      <c r="N396" s="283"/>
      <c r="O396" s="283"/>
      <c r="P396" s="283"/>
      <c r="Q396" s="283"/>
      <c r="R396" s="299"/>
    </row>
    <row r="397" spans="1:18" ht="15" x14ac:dyDescent="0.25">
      <c r="A397" s="140">
        <f t="shared" si="6"/>
        <v>0</v>
      </c>
      <c r="B397" s="140" t="s">
        <v>737</v>
      </c>
      <c r="C397" s="517"/>
      <c r="D397" s="280"/>
      <c r="E397" s="136"/>
      <c r="F397" s="138"/>
      <c r="G397" s="138" t="s">
        <v>369</v>
      </c>
      <c r="H397" s="138"/>
      <c r="I397" s="138"/>
      <c r="J397" s="311"/>
      <c r="K397" s="311"/>
      <c r="L397" s="311"/>
      <c r="M397" s="311"/>
      <c r="N397" s="283"/>
      <c r="O397" s="283"/>
      <c r="P397" s="283"/>
      <c r="Q397" s="283"/>
      <c r="R397" s="299"/>
    </row>
    <row r="398" spans="1:18" ht="15" x14ac:dyDescent="0.25">
      <c r="A398" s="140">
        <f t="shared" si="6"/>
        <v>0</v>
      </c>
      <c r="B398" s="140" t="s">
        <v>738</v>
      </c>
      <c r="C398" s="517"/>
      <c r="D398" s="280"/>
      <c r="E398" s="136"/>
      <c r="F398" s="190"/>
      <c r="G398" s="190" t="s">
        <v>370</v>
      </c>
      <c r="H398" s="138"/>
      <c r="I398" s="138"/>
      <c r="J398" s="311"/>
      <c r="K398" s="311"/>
      <c r="L398" s="311"/>
      <c r="M398" s="311"/>
      <c r="N398" s="283"/>
      <c r="O398" s="283"/>
      <c r="P398" s="283"/>
      <c r="Q398" s="283"/>
      <c r="R398" s="299"/>
    </row>
    <row r="399" spans="1:18" ht="15" x14ac:dyDescent="0.25">
      <c r="A399" s="140">
        <f t="shared" si="6"/>
        <v>0</v>
      </c>
      <c r="B399" s="140" t="s">
        <v>739</v>
      </c>
      <c r="C399" s="517"/>
      <c r="D399" s="280"/>
      <c r="E399" s="136"/>
      <c r="F399" s="138"/>
      <c r="G399" s="138" t="s">
        <v>279</v>
      </c>
      <c r="H399" s="298"/>
      <c r="I399" s="298"/>
      <c r="J399" s="519"/>
      <c r="K399" s="311"/>
      <c r="L399" s="311"/>
      <c r="M399" s="311"/>
      <c r="N399" s="283"/>
      <c r="O399" s="283"/>
      <c r="P399" s="283"/>
      <c r="Q399" s="283"/>
      <c r="R399" s="299"/>
    </row>
    <row r="400" spans="1:18" ht="15" x14ac:dyDescent="0.25">
      <c r="A400" s="140">
        <f t="shared" si="6"/>
        <v>0</v>
      </c>
      <c r="B400" s="140" t="s">
        <v>740</v>
      </c>
      <c r="C400" s="517"/>
      <c r="D400" s="280"/>
      <c r="E400" s="136"/>
      <c r="F400" s="138"/>
      <c r="G400" s="287" t="s">
        <v>280</v>
      </c>
      <c r="H400" s="298"/>
      <c r="I400" s="298"/>
      <c r="J400" s="519"/>
      <c r="K400" s="311"/>
      <c r="L400" s="311"/>
      <c r="M400" s="311"/>
      <c r="N400" s="283"/>
      <c r="O400" s="283"/>
      <c r="P400" s="283"/>
      <c r="Q400" s="283"/>
      <c r="R400" s="299"/>
    </row>
    <row r="401" spans="1:18" ht="15.75" thickBot="1" x14ac:dyDescent="0.3">
      <c r="A401" s="140">
        <f t="shared" si="6"/>
        <v>0</v>
      </c>
      <c r="B401" s="140" t="s">
        <v>741</v>
      </c>
      <c r="C401" s="518"/>
      <c r="D401" s="300"/>
      <c r="E401" s="149"/>
      <c r="F401" s="141" t="s">
        <v>277</v>
      </c>
      <c r="G401" s="289" t="s">
        <v>371</v>
      </c>
      <c r="H401" s="301"/>
      <c r="I401" s="301"/>
      <c r="J401" s="520"/>
      <c r="K401" s="312"/>
      <c r="L401" s="311"/>
      <c r="M401" s="312"/>
      <c r="N401" s="303"/>
      <c r="O401" s="303"/>
      <c r="P401" s="303"/>
      <c r="Q401" s="303"/>
      <c r="R401" s="304"/>
    </row>
  </sheetData>
  <sortState ref="D22:M31">
    <sortCondition ref="D22:D31"/>
  </sortState>
  <mergeCells count="77">
    <mergeCell ref="C2:C11"/>
    <mergeCell ref="J2:J11"/>
    <mergeCell ref="C12:C21"/>
    <mergeCell ref="J12:J21"/>
    <mergeCell ref="C42:C51"/>
    <mergeCell ref="J42:J51"/>
    <mergeCell ref="C52:C61"/>
    <mergeCell ref="J52:J61"/>
    <mergeCell ref="C22:C31"/>
    <mergeCell ref="C32:C41"/>
    <mergeCell ref="J32:J41"/>
    <mergeCell ref="C82:C91"/>
    <mergeCell ref="J89:J91"/>
    <mergeCell ref="C92:C101"/>
    <mergeCell ref="J99:J101"/>
    <mergeCell ref="C62:C71"/>
    <mergeCell ref="J62:J71"/>
    <mergeCell ref="C72:C81"/>
    <mergeCell ref="J79:J81"/>
    <mergeCell ref="C102:C111"/>
    <mergeCell ref="J109:J111"/>
    <mergeCell ref="C112:C121"/>
    <mergeCell ref="J119:J121"/>
    <mergeCell ref="C122:C131"/>
    <mergeCell ref="J129:J131"/>
    <mergeCell ref="C132:C141"/>
    <mergeCell ref="J139:J141"/>
    <mergeCell ref="C142:C151"/>
    <mergeCell ref="J149:J151"/>
    <mergeCell ref="C152:C161"/>
    <mergeCell ref="J159:J161"/>
    <mergeCell ref="C162:C171"/>
    <mergeCell ref="J169:J171"/>
    <mergeCell ref="C172:C181"/>
    <mergeCell ref="J179:J181"/>
    <mergeCell ref="C182:C191"/>
    <mergeCell ref="J189:J191"/>
    <mergeCell ref="C192:C201"/>
    <mergeCell ref="J199:J201"/>
    <mergeCell ref="C202:C211"/>
    <mergeCell ref="J209:J211"/>
    <mergeCell ref="C212:C221"/>
    <mergeCell ref="J219:J221"/>
    <mergeCell ref="C222:C231"/>
    <mergeCell ref="J229:J231"/>
    <mergeCell ref="C232:C241"/>
    <mergeCell ref="J239:J241"/>
    <mergeCell ref="C242:C251"/>
    <mergeCell ref="J249:J251"/>
    <mergeCell ref="C252:C261"/>
    <mergeCell ref="J259:J261"/>
    <mergeCell ref="C262:C271"/>
    <mergeCell ref="J269:J271"/>
    <mergeCell ref="C272:C281"/>
    <mergeCell ref="J279:J281"/>
    <mergeCell ref="C282:C291"/>
    <mergeCell ref="J289:J291"/>
    <mergeCell ref="C292:C301"/>
    <mergeCell ref="J299:J301"/>
    <mergeCell ref="C302:C311"/>
    <mergeCell ref="J309:J311"/>
    <mergeCell ref="C312:C321"/>
    <mergeCell ref="J319:J321"/>
    <mergeCell ref="C322:C331"/>
    <mergeCell ref="C332:C341"/>
    <mergeCell ref="J339:J341"/>
    <mergeCell ref="C342:C351"/>
    <mergeCell ref="J349:J351"/>
    <mergeCell ref="C352:C361"/>
    <mergeCell ref="C362:C371"/>
    <mergeCell ref="J369:J371"/>
    <mergeCell ref="C372:C381"/>
    <mergeCell ref="J379:J381"/>
    <mergeCell ref="C382:C391"/>
    <mergeCell ref="J389:J391"/>
    <mergeCell ref="C392:C401"/>
    <mergeCell ref="J399:J401"/>
  </mergeCells>
  <dataValidations count="1">
    <dataValidation type="whole" allowBlank="1" showInputMessage="1" showErrorMessage="1" errorTitle="erreur de saisie" error="Vérifiez que la valeur saisie est un nombre entier variant entre 1000 et 9999," sqref="E2:E351 E362:E401 F352:F361">
      <formula1>1000</formula1>
      <formula2>9999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S26"/>
  <sheetViews>
    <sheetView showGridLines="0" zoomScaleNormal="100" workbookViewId="0">
      <selection activeCell="A6" sqref="A6"/>
    </sheetView>
  </sheetViews>
  <sheetFormatPr baseColWidth="10" defaultRowHeight="15" x14ac:dyDescent="0.25"/>
  <cols>
    <col min="1" max="1" width="16.42578125" style="330" customWidth="1"/>
    <col min="3" max="3" width="15.7109375" style="320" customWidth="1"/>
    <col min="4" max="4" width="11.42578125" bestFit="1" customWidth="1"/>
    <col min="5" max="5" width="12.28515625" style="152" bestFit="1" customWidth="1"/>
    <col min="6" max="13" width="7.28515625" customWidth="1"/>
    <col min="14" max="14" width="8.5703125" customWidth="1"/>
    <col min="15" max="20" width="7.28515625" customWidth="1"/>
  </cols>
  <sheetData>
    <row r="1" spans="1:19" s="153" customFormat="1" ht="47.25" customHeight="1" x14ac:dyDescent="0.25">
      <c r="A1" s="331"/>
      <c r="D1" s="322" t="s">
        <v>398</v>
      </c>
      <c r="E1" s="538" t="s">
        <v>976</v>
      </c>
      <c r="F1" s="538"/>
      <c r="G1" s="538"/>
      <c r="H1" s="538"/>
      <c r="I1" s="538"/>
      <c r="J1" s="538"/>
      <c r="K1" s="538"/>
      <c r="L1" s="538"/>
      <c r="M1" s="323" t="s">
        <v>285</v>
      </c>
      <c r="N1" s="183" t="s">
        <v>286</v>
      </c>
      <c r="O1" s="185"/>
      <c r="P1" s="184"/>
      <c r="Q1" s="184"/>
      <c r="R1" s="184"/>
    </row>
    <row r="2" spans="1:19" ht="18.75" customHeight="1" x14ac:dyDescent="0.25">
      <c r="D2" s="536" t="s">
        <v>399</v>
      </c>
      <c r="E2" s="539" t="s">
        <v>287</v>
      </c>
      <c r="F2" s="539"/>
      <c r="G2" s="539"/>
      <c r="H2" s="539"/>
      <c r="I2" s="539"/>
      <c r="J2" s="539"/>
      <c r="K2" s="539"/>
      <c r="L2" s="539"/>
      <c r="M2" s="99" t="s">
        <v>288</v>
      </c>
      <c r="N2" s="186" t="s">
        <v>289</v>
      </c>
      <c r="O2" s="155"/>
      <c r="P2" s="155"/>
      <c r="Q2" s="155"/>
      <c r="R2" s="155"/>
    </row>
    <row r="3" spans="1:19" ht="16.5" customHeight="1" thickBot="1" x14ac:dyDescent="0.3">
      <c r="D3" s="537"/>
      <c r="E3" s="540"/>
      <c r="F3" s="540"/>
      <c r="G3" s="540"/>
      <c r="H3" s="540"/>
      <c r="I3" s="540"/>
      <c r="J3" s="540"/>
      <c r="K3" s="540"/>
      <c r="L3" s="540"/>
      <c r="M3" s="101" t="s">
        <v>290</v>
      </c>
      <c r="N3" s="187" t="s">
        <v>291</v>
      </c>
      <c r="O3" s="155"/>
      <c r="P3" s="155"/>
      <c r="Q3" s="155"/>
      <c r="R3" s="155"/>
    </row>
    <row r="5" spans="1:19" x14ac:dyDescent="0.25">
      <c r="E5" s="174" t="s">
        <v>200</v>
      </c>
      <c r="F5" s="157">
        <v>1</v>
      </c>
      <c r="G5" s="157">
        <v>2</v>
      </c>
      <c r="H5" s="157">
        <v>3</v>
      </c>
      <c r="I5" s="157">
        <v>4</v>
      </c>
      <c r="J5" s="157">
        <v>5</v>
      </c>
      <c r="K5" s="157">
        <v>6</v>
      </c>
      <c r="L5" s="157">
        <v>7</v>
      </c>
      <c r="M5" s="157">
        <v>8</v>
      </c>
      <c r="N5" s="157">
        <v>9</v>
      </c>
      <c r="O5" s="157">
        <v>10</v>
      </c>
      <c r="P5" s="157">
        <v>11</v>
      </c>
      <c r="Q5" s="157">
        <v>12</v>
      </c>
      <c r="R5" s="157">
        <v>13</v>
      </c>
      <c r="S5" s="158"/>
    </row>
    <row r="6" spans="1:19" ht="30.75" thickBot="1" x14ac:dyDescent="0.3">
      <c r="B6" s="156" t="s">
        <v>400</v>
      </c>
      <c r="C6" s="321" t="s">
        <v>401</v>
      </c>
      <c r="D6" s="156" t="s">
        <v>191</v>
      </c>
      <c r="E6" s="174" t="s">
        <v>201</v>
      </c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60" t="s">
        <v>292</v>
      </c>
    </row>
    <row r="7" spans="1:19" x14ac:dyDescent="0.25">
      <c r="A7" s="332">
        <f>IF(B7&lt;&gt;0,B7,A6&amp;"-1")</f>
        <v>6537</v>
      </c>
      <c r="B7" s="534">
        <v>6537</v>
      </c>
      <c r="C7" s="532"/>
      <c r="D7" s="530" t="str">
        <f>LEFT(VLOOKUP(B7,F03.Equipe!$A:$D,2,FALSE),2)</f>
        <v>36</v>
      </c>
      <c r="E7" s="175" t="s">
        <v>402</v>
      </c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62">
        <f>COUNTIF(F7:R7,"Oui")</f>
        <v>0</v>
      </c>
    </row>
    <row r="8" spans="1:19" ht="15.75" thickBot="1" x14ac:dyDescent="0.3">
      <c r="A8" s="332" t="str">
        <f t="shared" ref="A8:A26" si="0">IF(B8&lt;&gt;0,B8,A7&amp;"-1")</f>
        <v>6537-1</v>
      </c>
      <c r="B8" s="535"/>
      <c r="C8" s="533"/>
      <c r="D8" s="531"/>
      <c r="E8" s="176" t="s">
        <v>293</v>
      </c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63">
        <f t="shared" ref="S8" si="1">SUM(F8:R8)</f>
        <v>0</v>
      </c>
    </row>
    <row r="9" spans="1:19" x14ac:dyDescent="0.25">
      <c r="A9" s="332">
        <f t="shared" si="0"/>
        <v>5561</v>
      </c>
      <c r="B9" s="534">
        <v>5561</v>
      </c>
      <c r="C9" s="532"/>
      <c r="D9" s="530" t="str">
        <f>LEFT(VLOOKUP(B9,F03.Equipe!$A:$D,2,FALSE),2)</f>
        <v>36</v>
      </c>
      <c r="E9" s="175" t="s">
        <v>402</v>
      </c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62">
        <f t="shared" ref="S9" si="2">COUNTIF(F9:R9,"Oui")</f>
        <v>0</v>
      </c>
    </row>
    <row r="10" spans="1:19" ht="15.75" thickBot="1" x14ac:dyDescent="0.3">
      <c r="A10" s="332" t="str">
        <f t="shared" si="0"/>
        <v>5561-1</v>
      </c>
      <c r="B10" s="535"/>
      <c r="C10" s="533"/>
      <c r="D10" s="531"/>
      <c r="E10" s="176" t="s">
        <v>293</v>
      </c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63">
        <f t="shared" ref="S10" si="3">SUM(F10:R10)</f>
        <v>0</v>
      </c>
    </row>
    <row r="11" spans="1:19" x14ac:dyDescent="0.25">
      <c r="A11" s="332">
        <f t="shared" si="0"/>
        <v>7107</v>
      </c>
      <c r="B11" s="534">
        <v>7107</v>
      </c>
      <c r="C11" s="532"/>
      <c r="D11" s="530" t="str">
        <f>LEFT(VLOOKUP(B11,F03.Equipe!$A:$D,2,FALSE),2)</f>
        <v>36</v>
      </c>
      <c r="E11" s="175" t="s">
        <v>402</v>
      </c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62">
        <f t="shared" ref="S11" si="4">COUNTIF(F11:R11,"Oui")</f>
        <v>0</v>
      </c>
    </row>
    <row r="12" spans="1:19" ht="15.75" thickBot="1" x14ac:dyDescent="0.3">
      <c r="A12" s="332" t="str">
        <f t="shared" si="0"/>
        <v>7107-1</v>
      </c>
      <c r="B12" s="535"/>
      <c r="C12" s="533"/>
      <c r="D12" s="531"/>
      <c r="E12" s="176" t="s">
        <v>293</v>
      </c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63">
        <f t="shared" ref="S12" si="5">SUM(F12:R12)</f>
        <v>0</v>
      </c>
    </row>
    <row r="13" spans="1:19" x14ac:dyDescent="0.25">
      <c r="A13" s="332">
        <f t="shared" si="0"/>
        <v>5690</v>
      </c>
      <c r="B13" s="534">
        <v>5690</v>
      </c>
      <c r="C13" s="532"/>
      <c r="D13" s="530" t="str">
        <f>LEFT(VLOOKUP(B13,F03.Equipe!$A:$D,2,FALSE),2)</f>
        <v>36</v>
      </c>
      <c r="E13" s="175" t="s">
        <v>402</v>
      </c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62">
        <f t="shared" ref="S13" si="6">COUNTIF(F13:R13,"Oui")</f>
        <v>0</v>
      </c>
    </row>
    <row r="14" spans="1:19" ht="15.75" thickBot="1" x14ac:dyDescent="0.3">
      <c r="A14" s="332" t="str">
        <f t="shared" si="0"/>
        <v>5690-1</v>
      </c>
      <c r="B14" s="535"/>
      <c r="C14" s="533"/>
      <c r="D14" s="531"/>
      <c r="E14" s="176" t="s">
        <v>293</v>
      </c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63">
        <f t="shared" ref="S14" si="7">SUM(F14:R14)</f>
        <v>0</v>
      </c>
    </row>
    <row r="15" spans="1:19" x14ac:dyDescent="0.25">
      <c r="A15" s="332">
        <f t="shared" si="0"/>
        <v>4526</v>
      </c>
      <c r="B15" s="534">
        <v>4526</v>
      </c>
      <c r="C15" s="532"/>
      <c r="D15" s="530" t="str">
        <f>LEFT(VLOOKUP(B15,F03.Equipe!$A:$D,2,FALSE),2)</f>
        <v>36</v>
      </c>
      <c r="E15" s="175" t="s">
        <v>402</v>
      </c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62">
        <f t="shared" ref="S15" si="8">COUNTIF(F15:R15,"Oui")</f>
        <v>0</v>
      </c>
    </row>
    <row r="16" spans="1:19" ht="15.75" thickBot="1" x14ac:dyDescent="0.3">
      <c r="A16" s="332" t="str">
        <f t="shared" si="0"/>
        <v>4526-1</v>
      </c>
      <c r="B16" s="535"/>
      <c r="C16" s="533"/>
      <c r="D16" s="531"/>
      <c r="E16" s="176" t="s">
        <v>293</v>
      </c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63">
        <f t="shared" ref="S16" si="9">SUM(F16:R16)</f>
        <v>0</v>
      </c>
    </row>
    <row r="17" spans="1:19" x14ac:dyDescent="0.25">
      <c r="A17" s="332">
        <f t="shared" si="0"/>
        <v>5326</v>
      </c>
      <c r="B17" s="530">
        <v>5326</v>
      </c>
      <c r="C17" s="532"/>
      <c r="D17" s="530" t="str">
        <f>LEFT(VLOOKUP(B17,F03.Equipe!$A:$D,2,FALSE),2)</f>
        <v>36</v>
      </c>
      <c r="E17" s="175" t="s">
        <v>402</v>
      </c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62">
        <f t="shared" ref="S17" si="10">COUNTIF(F17:R17,"Oui")</f>
        <v>0</v>
      </c>
    </row>
    <row r="18" spans="1:19" ht="15.75" thickBot="1" x14ac:dyDescent="0.3">
      <c r="A18" s="332" t="str">
        <f t="shared" si="0"/>
        <v>5326-1</v>
      </c>
      <c r="B18" s="531"/>
      <c r="C18" s="533"/>
      <c r="D18" s="531"/>
      <c r="E18" s="176" t="s">
        <v>293</v>
      </c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63">
        <f t="shared" ref="S18" si="11">SUM(F18:R18)</f>
        <v>0</v>
      </c>
    </row>
    <row r="19" spans="1:19" x14ac:dyDescent="0.25">
      <c r="A19" s="332">
        <f t="shared" si="0"/>
        <v>5376</v>
      </c>
      <c r="B19" s="530">
        <v>5376</v>
      </c>
      <c r="C19" s="532"/>
      <c r="D19" s="530" t="str">
        <f>LEFT(VLOOKUP(B19,F03.Equipe!$A:$D,2,FALSE),2)</f>
        <v>36</v>
      </c>
      <c r="E19" s="175" t="s">
        <v>402</v>
      </c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62">
        <f t="shared" ref="S19" si="12">COUNTIF(F19:R19,"Oui")</f>
        <v>0</v>
      </c>
    </row>
    <row r="20" spans="1:19" ht="15.75" thickBot="1" x14ac:dyDescent="0.3">
      <c r="A20" s="332" t="str">
        <f t="shared" si="0"/>
        <v>5376-1</v>
      </c>
      <c r="B20" s="531"/>
      <c r="C20" s="533"/>
      <c r="D20" s="531"/>
      <c r="E20" s="176" t="s">
        <v>293</v>
      </c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63">
        <f t="shared" ref="S20" si="13">SUM(F20:R20)</f>
        <v>0</v>
      </c>
    </row>
    <row r="21" spans="1:19" x14ac:dyDescent="0.25">
      <c r="A21" s="332">
        <f t="shared" si="0"/>
        <v>5563</v>
      </c>
      <c r="B21" s="530">
        <v>5563</v>
      </c>
      <c r="C21" s="532"/>
      <c r="D21" s="530" t="str">
        <f>LEFT(VLOOKUP(B21,F03.Equipe!$A:$D,2,FALSE),2)</f>
        <v>36</v>
      </c>
      <c r="E21" s="175" t="s">
        <v>402</v>
      </c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62">
        <f t="shared" ref="S21" si="14">COUNTIF(F21:R21,"Oui")</f>
        <v>0</v>
      </c>
    </row>
    <row r="22" spans="1:19" ht="15.75" thickBot="1" x14ac:dyDescent="0.3">
      <c r="A22" s="332" t="str">
        <f t="shared" si="0"/>
        <v>5563-1</v>
      </c>
      <c r="B22" s="531"/>
      <c r="C22" s="533"/>
      <c r="D22" s="531"/>
      <c r="E22" s="176" t="s">
        <v>293</v>
      </c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63">
        <f t="shared" ref="S22" si="15">SUM(F22:R22)</f>
        <v>0</v>
      </c>
    </row>
    <row r="23" spans="1:19" x14ac:dyDescent="0.25">
      <c r="A23" s="332">
        <f t="shared" si="0"/>
        <v>5565</v>
      </c>
      <c r="B23" s="530">
        <v>5565</v>
      </c>
      <c r="C23" s="532"/>
      <c r="D23" s="530" t="str">
        <f>LEFT(VLOOKUP(B23,F03.Equipe!$A:$D,2,FALSE),2)</f>
        <v>36</v>
      </c>
      <c r="E23" s="175" t="s">
        <v>402</v>
      </c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62">
        <f t="shared" ref="S23" si="16">COUNTIF(F23:R23,"Oui")</f>
        <v>0</v>
      </c>
    </row>
    <row r="24" spans="1:19" ht="15.75" thickBot="1" x14ac:dyDescent="0.3">
      <c r="A24" s="332" t="str">
        <f t="shared" si="0"/>
        <v>5565-1</v>
      </c>
      <c r="B24" s="531"/>
      <c r="C24" s="533"/>
      <c r="D24" s="531"/>
      <c r="E24" s="176" t="s">
        <v>293</v>
      </c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63">
        <f t="shared" ref="S24" si="17">SUM(F24:R24)</f>
        <v>0</v>
      </c>
    </row>
    <row r="25" spans="1:19" x14ac:dyDescent="0.25">
      <c r="A25" s="332">
        <f t="shared" si="0"/>
        <v>5590</v>
      </c>
      <c r="B25" s="530">
        <v>5590</v>
      </c>
      <c r="C25" s="532"/>
      <c r="D25" s="530" t="str">
        <f>LEFT(VLOOKUP(B25,F03.Equipe!$A:$D,2,FALSE),2)</f>
        <v>36</v>
      </c>
      <c r="E25" s="175" t="s">
        <v>402</v>
      </c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62">
        <f t="shared" ref="S25" si="18">COUNTIF(F25:R25,"Oui")</f>
        <v>0</v>
      </c>
    </row>
    <row r="26" spans="1:19" ht="15.75" thickBot="1" x14ac:dyDescent="0.3">
      <c r="A26" s="332" t="str">
        <f t="shared" si="0"/>
        <v>5590-1</v>
      </c>
      <c r="B26" s="531"/>
      <c r="C26" s="533"/>
      <c r="D26" s="531"/>
      <c r="E26" s="176" t="s">
        <v>293</v>
      </c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63">
        <f t="shared" ref="S26" si="19">SUM(F26:R26)</f>
        <v>0</v>
      </c>
    </row>
  </sheetData>
  <autoFilter ref="D6:D26"/>
  <mergeCells count="33">
    <mergeCell ref="D2:D3"/>
    <mergeCell ref="E1:L1"/>
    <mergeCell ref="E2:L3"/>
    <mergeCell ref="B7:B8"/>
    <mergeCell ref="C7:C8"/>
    <mergeCell ref="B9:B10"/>
    <mergeCell ref="C9:C10"/>
    <mergeCell ref="D7:D8"/>
    <mergeCell ref="D9:D10"/>
    <mergeCell ref="D11:D12"/>
    <mergeCell ref="B11:B12"/>
    <mergeCell ref="C11:C12"/>
    <mergeCell ref="D13:D14"/>
    <mergeCell ref="D15:D16"/>
    <mergeCell ref="D17:D18"/>
    <mergeCell ref="D19:D20"/>
    <mergeCell ref="B23:B24"/>
    <mergeCell ref="C23:C24"/>
    <mergeCell ref="B17:B18"/>
    <mergeCell ref="C17:C18"/>
    <mergeCell ref="B19:B20"/>
    <mergeCell ref="C19:C20"/>
    <mergeCell ref="B21:B22"/>
    <mergeCell ref="C21:C22"/>
    <mergeCell ref="B13:B14"/>
    <mergeCell ref="C13:C14"/>
    <mergeCell ref="B15:B16"/>
    <mergeCell ref="C15:C16"/>
    <mergeCell ref="D21:D22"/>
    <mergeCell ref="D23:D24"/>
    <mergeCell ref="B25:B26"/>
    <mergeCell ref="C25:C26"/>
    <mergeCell ref="D25:D26"/>
  </mergeCells>
  <dataValidations count="2">
    <dataValidation type="list" allowBlank="1" showInputMessage="1" showErrorMessage="1" promptTitle="Merci de saisir soit 0 ou 1" sqref="F7:R7 F9:R9 F11:R11 F13:R13 F15:R15 F17:R17 F19:R19 F21:R21 F23:R23 F25:R25">
      <formula1>"Oui,Non"</formula1>
    </dataValidation>
    <dataValidation type="whole" operator="greaterThanOrEqual" allowBlank="1" showInputMessage="1" showErrorMessage="1" promptTitle="Merci de saisir soit 0 ou 1" sqref="F8:R8 F10:R10 F12:R12 F14:R14 F16:R16 F18:R18 F20:R20 F22:R22 F24:R24 F26:R26">
      <formula1>0</formula1>
    </dataValidation>
  </dataValidations>
  <pageMargins left="0.19685039370078741" right="0.19685039370078741" top="0.19685039370078741" bottom="0.19685039370078741" header="0.31496062992125984" footer="0.31496062992125984"/>
  <pageSetup paperSize="9" scale="9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tabColor theme="2" tint="-9.9978637043366805E-2"/>
    <pageSetUpPr fitToPage="1"/>
  </sheetPr>
  <dimension ref="A1:V20"/>
  <sheetViews>
    <sheetView showGridLines="0" zoomScale="87" zoomScaleNormal="87" workbookViewId="0">
      <pane xSplit="1" ySplit="5" topLeftCell="F7" activePane="bottomRight" state="frozen"/>
      <selection pane="topRight" activeCell="B1" sqref="B1"/>
      <selection pane="bottomLeft" activeCell="A6" sqref="A6"/>
      <selection pane="bottomRight" activeCell="U15" sqref="U15"/>
    </sheetView>
  </sheetViews>
  <sheetFormatPr baseColWidth="10" defaultRowHeight="14.25" x14ac:dyDescent="0.2"/>
  <cols>
    <col min="1" max="1" width="30.5703125" style="336" customWidth="1"/>
    <col min="2" max="2" width="22.7109375" style="336" customWidth="1"/>
    <col min="3" max="3" width="12.28515625" style="334" customWidth="1"/>
    <col min="4" max="4" width="12.28515625" style="336" customWidth="1"/>
    <col min="5" max="5" width="8.140625" style="334" bestFit="1" customWidth="1"/>
    <col min="6" max="15" width="10.42578125" style="335" customWidth="1"/>
    <col min="16" max="16" width="7.85546875" style="334" bestFit="1" customWidth="1"/>
    <col min="17" max="17" width="6.5703125" style="334" bestFit="1" customWidth="1"/>
    <col min="18" max="18" width="6.42578125" style="334" bestFit="1" customWidth="1"/>
    <col min="19" max="19" width="8.7109375" style="334" bestFit="1" customWidth="1"/>
    <col min="20" max="20" width="8.7109375" style="334" customWidth="1"/>
    <col min="21" max="21" width="39.140625" style="334" bestFit="1" customWidth="1"/>
    <col min="22" max="22" width="39" style="335" customWidth="1"/>
    <col min="23" max="16384" width="11.42578125" style="335"/>
  </cols>
  <sheetData>
    <row r="1" spans="1:22" s="339" customFormat="1" ht="35.25" thickTop="1" thickBot="1" x14ac:dyDescent="0.25">
      <c r="A1" s="553" t="str">
        <f>"Tableau de bord  CQ-Équipe "&amp;$E$3</f>
        <v>Tableau de bord  CQ-Équipe 36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4"/>
      <c r="Q1" s="554"/>
      <c r="R1" s="554"/>
      <c r="S1" s="554"/>
      <c r="T1" s="554"/>
      <c r="U1" s="554"/>
      <c r="V1" s="555"/>
    </row>
    <row r="2" spans="1:22" s="339" customFormat="1" ht="15.75" thickTop="1" thickBot="1" x14ac:dyDescent="0.25">
      <c r="A2" s="338"/>
      <c r="B2" s="393"/>
      <c r="C2" s="394"/>
      <c r="D2" s="338"/>
      <c r="R2" s="340"/>
      <c r="S2" s="340"/>
      <c r="T2" s="340"/>
      <c r="U2" s="340"/>
    </row>
    <row r="3" spans="1:22" ht="15" thickBot="1" x14ac:dyDescent="0.25">
      <c r="A3" s="337" t="s">
        <v>278</v>
      </c>
      <c r="B3" s="333">
        <v>10</v>
      </c>
      <c r="D3" s="341" t="s">
        <v>835</v>
      </c>
      <c r="E3" s="342">
        <v>36</v>
      </c>
      <c r="F3" s="395" t="str">
        <f>$E$3&amp;"-"&amp;1</f>
        <v>36-1</v>
      </c>
      <c r="G3" s="396" t="str">
        <f>$E$3&amp;"-"&amp;2</f>
        <v>36-2</v>
      </c>
      <c r="H3" s="396" t="str">
        <f>$E$3&amp;"-"&amp;3</f>
        <v>36-3</v>
      </c>
      <c r="I3" s="396" t="str">
        <f>$E$3&amp;"-"&amp;4</f>
        <v>36-4</v>
      </c>
      <c r="J3" s="396" t="str">
        <f>$E$3&amp;"-"&amp;5</f>
        <v>36-5</v>
      </c>
      <c r="K3" s="396" t="str">
        <f>$E$3&amp;"-"&amp;6</f>
        <v>36-6</v>
      </c>
      <c r="L3" s="396" t="str">
        <f>$E$3&amp;"-"&amp;7</f>
        <v>36-7</v>
      </c>
      <c r="M3" s="396" t="str">
        <f>$E$3&amp;"-"&amp;8</f>
        <v>36-8</v>
      </c>
      <c r="N3" s="396" t="str">
        <f>$E$3&amp;"-"&amp;9</f>
        <v>36-9</v>
      </c>
      <c r="O3" s="396" t="str">
        <f>$E$3&amp;"-"&amp;10</f>
        <v>36-10</v>
      </c>
    </row>
    <row r="4" spans="1:22" ht="30.75" customHeight="1" thickTop="1" x14ac:dyDescent="0.2">
      <c r="A4" s="556" t="s">
        <v>186</v>
      </c>
      <c r="B4" s="558" t="s">
        <v>323</v>
      </c>
      <c r="C4" s="560" t="s">
        <v>324</v>
      </c>
      <c r="D4" s="562" t="s">
        <v>325</v>
      </c>
      <c r="E4" s="373" t="s">
        <v>403</v>
      </c>
      <c r="F4" s="566" t="str">
        <f>IFERROR(VLOOKUP(F$3,F03.Equipe!$B:$E,4,FALSE)&amp;"-"&amp;VLOOKUP(F$3,F03.Equipe!$B:$E,3,FALSE),"")</f>
        <v>5590-Sanogo Abdul Rahim</v>
      </c>
      <c r="G4" s="568" t="str">
        <f>IFERROR(VLOOKUP(G$3,F03.Equipe!$B:$E,4,FALSE)&amp;"-"&amp;VLOOKUP(G$3,F03.Equipe!$B:$E,3,FALSE),"")</f>
        <v xml:space="preserve">5326-Saouab Kawtar </v>
      </c>
      <c r="H4" s="568" t="str">
        <f>IFERROR(VLOOKUP(H$3,F03.Equipe!$B:$E,4,FALSE)&amp;"-"&amp;VLOOKUP(H$3,F03.Equipe!$B:$E,3,FALSE),"")</f>
        <v>5561-Seddik Ihssan</v>
      </c>
      <c r="I4" s="568" t="str">
        <f>IFERROR(VLOOKUP(I$3,F03.Equipe!$B:$E,4,FALSE)&amp;"-"&amp;VLOOKUP(I$3,F03.Equipe!$B:$E,3,FALSE),"")</f>
        <v>5376-Sissouane Kaouthar</v>
      </c>
      <c r="J4" s="568" t="str">
        <f>IFERROR(VLOOKUP(J$3,F03.Equipe!$B:$E,4,FALSE)&amp;"-"&amp;VLOOKUP(J$3,F03.Equipe!$B:$E,3,FALSE),"")</f>
        <v>5563-Sodor Inssaf</v>
      </c>
      <c r="K4" s="568" t="str">
        <f>IFERROR(VLOOKUP(K$3,F03.Equipe!$B:$E,4,FALSE)&amp;"-"&amp;VLOOKUP(K$3,F03.Equipe!$B:$E,3,FALSE),"")</f>
        <v>5565-Souilkate Safae</v>
      </c>
      <c r="L4" s="568" t="str">
        <f>IFERROR(VLOOKUP(L$3,F03.Equipe!$B:$E,4,FALSE)&amp;"-"&amp;VLOOKUP(L$3,F03.Equipe!$B:$E,3,FALSE),"")</f>
        <v xml:space="preserve">7107-Stiouni Houssam </v>
      </c>
      <c r="M4" s="568" t="str">
        <f>IFERROR(VLOOKUP(M$3,F03.Equipe!$B:$E,4,FALSE)&amp;"-"&amp;VLOOKUP(M$3,F03.Equipe!$B:$E,3,FALSE),"")</f>
        <v>5690-Sultani Nada</v>
      </c>
      <c r="N4" s="568" t="str">
        <f>IFERROR(VLOOKUP(N$3,F03.Equipe!$B:$E,4,FALSE)&amp;"-"&amp;VLOOKUP(N$3,F03.Equipe!$B:$E,3,FALSE),"")</f>
        <v>4526-Tabbaa Othman</v>
      </c>
      <c r="O4" s="570" t="str">
        <f>IFERROR(VLOOKUP(O$3,F03.Equipe!$B:$E,4,FALSE)&amp;"-"&amp;VLOOKUP(O$3,F03.Equipe!$B:$E,3,FALSE),"")</f>
        <v>6537-Tace Fatima Zahra</v>
      </c>
      <c r="P4" s="541" t="s">
        <v>836</v>
      </c>
      <c r="Q4" s="564" t="s">
        <v>837</v>
      </c>
      <c r="R4" s="543" t="s">
        <v>188</v>
      </c>
      <c r="S4" s="545" t="s">
        <v>838</v>
      </c>
      <c r="T4" s="551" t="s">
        <v>852</v>
      </c>
      <c r="U4" s="547" t="s">
        <v>189</v>
      </c>
      <c r="V4" s="549" t="s">
        <v>282</v>
      </c>
    </row>
    <row r="5" spans="1:22" ht="30.75" customHeight="1" x14ac:dyDescent="0.2">
      <c r="A5" s="557"/>
      <c r="B5" s="559"/>
      <c r="C5" s="561"/>
      <c r="D5" s="563"/>
      <c r="E5" s="374" t="s">
        <v>281</v>
      </c>
      <c r="F5" s="567"/>
      <c r="G5" s="569"/>
      <c r="H5" s="569"/>
      <c r="I5" s="569"/>
      <c r="J5" s="569"/>
      <c r="K5" s="569"/>
      <c r="L5" s="569"/>
      <c r="M5" s="569"/>
      <c r="N5" s="569"/>
      <c r="O5" s="571"/>
      <c r="P5" s="542"/>
      <c r="Q5" s="565"/>
      <c r="R5" s="544"/>
      <c r="S5" s="546"/>
      <c r="T5" s="552"/>
      <c r="U5" s="548"/>
      <c r="V5" s="550"/>
    </row>
    <row r="6" spans="1:22" ht="28.5" x14ac:dyDescent="0.2">
      <c r="A6" s="343" t="s">
        <v>356</v>
      </c>
      <c r="B6" s="344"/>
      <c r="C6" s="345" t="s">
        <v>845</v>
      </c>
      <c r="D6" s="363" t="s">
        <v>848</v>
      </c>
      <c r="E6" s="375"/>
      <c r="F6" s="368">
        <f>VLOOKUP(VALUE(LEFT(F$4,4)),'F04.Présence-Participat'!$A:$S,19,FALSE)</f>
        <v>0</v>
      </c>
      <c r="G6" s="347">
        <f>VLOOKUP(VALUE(LEFT(G$4,4)),'F04.Présence-Participat'!$A:$S,19,FALSE)</f>
        <v>0</v>
      </c>
      <c r="H6" s="347">
        <f>VLOOKUP(VALUE(LEFT(H$4,4)),'F04.Présence-Participat'!$A:$S,19,FALSE)</f>
        <v>0</v>
      </c>
      <c r="I6" s="347">
        <f>VLOOKUP(VALUE(LEFT(I$4,4)),'F04.Présence-Participat'!$A:$S,19,FALSE)</f>
        <v>0</v>
      </c>
      <c r="J6" s="347">
        <f>VLOOKUP(VALUE(LEFT(J$4,4)),'F04.Présence-Participat'!$A:$S,19,FALSE)</f>
        <v>0</v>
      </c>
      <c r="K6" s="347">
        <f>VLOOKUP(VALUE(LEFT(K$4,4)),'F04.Présence-Participat'!$A:$S,19,FALSE)</f>
        <v>0</v>
      </c>
      <c r="L6" s="347">
        <f>VLOOKUP(VALUE(LEFT(L$4,4)),'F04.Présence-Participat'!$A:$S,19,FALSE)</f>
        <v>0</v>
      </c>
      <c r="M6" s="347">
        <f>VLOOKUP(VALUE(LEFT(M$4,4)),'F04.Présence-Participat'!$A:$S,19,FALSE)</f>
        <v>0</v>
      </c>
      <c r="N6" s="347">
        <f>VLOOKUP(VALUE(LEFT(N$4,4)),'F04.Présence-Participat'!$A:$S,19,FALSE)</f>
        <v>0</v>
      </c>
      <c r="O6" s="378">
        <f>VLOOKUP(VALUE(LEFT(O$4,4)),'F04.Présence-Participat'!$A:$S,19,FALSE)</f>
        <v>0</v>
      </c>
      <c r="P6" s="384">
        <f>SUM(F6:O6)</f>
        <v>0</v>
      </c>
      <c r="Q6" s="387">
        <f>P6-E6</f>
        <v>0</v>
      </c>
      <c r="R6" s="390">
        <v>2</v>
      </c>
      <c r="S6" s="346">
        <v>4</v>
      </c>
      <c r="T6" s="391">
        <f>S6*R6</f>
        <v>8</v>
      </c>
      <c r="U6" s="389"/>
      <c r="V6" s="348"/>
    </row>
    <row r="7" spans="1:22" ht="28.5" x14ac:dyDescent="0.2">
      <c r="A7" s="343" t="s">
        <v>832</v>
      </c>
      <c r="B7" s="344"/>
      <c r="C7" s="345" t="s">
        <v>845</v>
      </c>
      <c r="D7" s="363" t="s">
        <v>848</v>
      </c>
      <c r="E7" s="375"/>
      <c r="F7" s="368">
        <f>VLOOKUP(LEFT(F$4,4)&amp;"-1",'F04.Présence-Participat'!$A:$S,19,FALSE)</f>
        <v>0</v>
      </c>
      <c r="G7" s="347">
        <f>VLOOKUP(LEFT(G$4,4)&amp;"-1",'F04.Présence-Participat'!$A:$S,19,FALSE)</f>
        <v>0</v>
      </c>
      <c r="H7" s="347">
        <f>VLOOKUP(LEFT(H$4,4)&amp;"-1",'F04.Présence-Participat'!$A:$S,19,FALSE)</f>
        <v>0</v>
      </c>
      <c r="I7" s="347">
        <f>VLOOKUP(LEFT(I$4,4)&amp;"-1",'F04.Présence-Participat'!$A:$S,19,FALSE)</f>
        <v>0</v>
      </c>
      <c r="J7" s="347">
        <f>VLOOKUP(LEFT(J$4,4)&amp;"-1",'F04.Présence-Participat'!$A:$S,19,FALSE)</f>
        <v>0</v>
      </c>
      <c r="K7" s="347">
        <f>VLOOKUP(LEFT(K$4,4)&amp;"-1",'F04.Présence-Participat'!$A:$S,19,FALSE)</f>
        <v>0</v>
      </c>
      <c r="L7" s="347">
        <f>VLOOKUP(LEFT(L$4,4)&amp;"-1",'F04.Présence-Participat'!$A:$S,19,FALSE)</f>
        <v>0</v>
      </c>
      <c r="M7" s="347">
        <f>VLOOKUP(LEFT(M$4,4)&amp;"-1",'F04.Présence-Participat'!$A:$S,19,FALSE)</f>
        <v>0</v>
      </c>
      <c r="N7" s="347">
        <f>VLOOKUP(LEFT(N$4,4)&amp;"-1",'F04.Présence-Participat'!$A:$S,19,FALSE)</f>
        <v>0</v>
      </c>
      <c r="O7" s="378">
        <f>VLOOKUP(LEFT(O$4,4)&amp;"-1",'F04.Présence-Participat'!$A:$S,19,FALSE)</f>
        <v>0</v>
      </c>
      <c r="P7" s="384">
        <f>SUM(F7:O7)</f>
        <v>0</v>
      </c>
      <c r="Q7" s="387">
        <f t="shared" ref="Q7:Q19" si="0">P7-E7</f>
        <v>0</v>
      </c>
      <c r="R7" s="390">
        <v>3</v>
      </c>
      <c r="S7" s="346">
        <v>5</v>
      </c>
      <c r="T7" s="391">
        <f t="shared" ref="T7:T18" si="1">S7*R7</f>
        <v>15</v>
      </c>
      <c r="U7" s="389"/>
      <c r="V7" s="348"/>
    </row>
    <row r="8" spans="1:22" ht="28.5" x14ac:dyDescent="0.2">
      <c r="A8" s="343" t="s">
        <v>326</v>
      </c>
      <c r="B8" s="344"/>
      <c r="C8" s="345" t="s">
        <v>845</v>
      </c>
      <c r="D8" s="363" t="s">
        <v>848</v>
      </c>
      <c r="E8" s="375"/>
      <c r="F8" s="369"/>
      <c r="G8" s="349"/>
      <c r="H8" s="349"/>
      <c r="I8" s="349"/>
      <c r="J8" s="349"/>
      <c r="K8" s="349"/>
      <c r="L8" s="349"/>
      <c r="M8" s="349"/>
      <c r="N8" s="349"/>
      <c r="O8" s="379"/>
      <c r="P8" s="384"/>
      <c r="Q8" s="387">
        <f t="shared" si="0"/>
        <v>0</v>
      </c>
      <c r="R8" s="390">
        <v>1</v>
      </c>
      <c r="S8" s="346">
        <v>2</v>
      </c>
      <c r="T8" s="391">
        <f t="shared" si="1"/>
        <v>2</v>
      </c>
      <c r="U8" s="389"/>
      <c r="V8" s="348"/>
    </row>
    <row r="9" spans="1:22" ht="28.5" x14ac:dyDescent="0.2">
      <c r="A9" s="343" t="s">
        <v>846</v>
      </c>
      <c r="B9" s="344"/>
      <c r="C9" s="350" t="s">
        <v>847</v>
      </c>
      <c r="D9" s="364" t="s">
        <v>848</v>
      </c>
      <c r="E9" s="375"/>
      <c r="F9" s="369"/>
      <c r="G9" s="349"/>
      <c r="H9" s="349"/>
      <c r="I9" s="349"/>
      <c r="J9" s="349"/>
      <c r="K9" s="349"/>
      <c r="L9" s="349"/>
      <c r="M9" s="349"/>
      <c r="N9" s="349"/>
      <c r="O9" s="379"/>
      <c r="P9" s="384"/>
      <c r="Q9" s="387">
        <f t="shared" si="0"/>
        <v>0</v>
      </c>
      <c r="R9" s="390">
        <v>3</v>
      </c>
      <c r="S9" s="346">
        <v>5</v>
      </c>
      <c r="T9" s="391">
        <f t="shared" si="1"/>
        <v>15</v>
      </c>
      <c r="U9" s="389"/>
      <c r="V9" s="348"/>
    </row>
    <row r="10" spans="1:22" ht="42.75" x14ac:dyDescent="0.2">
      <c r="A10" s="351" t="s">
        <v>839</v>
      </c>
      <c r="B10" s="344"/>
      <c r="C10" s="350" t="s">
        <v>847</v>
      </c>
      <c r="D10" s="364" t="s">
        <v>848</v>
      </c>
      <c r="E10" s="375"/>
      <c r="F10" s="368"/>
      <c r="G10" s="347"/>
      <c r="H10" s="347"/>
      <c r="I10" s="347"/>
      <c r="J10" s="347"/>
      <c r="K10" s="347"/>
      <c r="L10" s="347"/>
      <c r="M10" s="347"/>
      <c r="N10" s="347"/>
      <c r="O10" s="378"/>
      <c r="P10" s="384">
        <f>SUM(F10:O10)</f>
        <v>0</v>
      </c>
      <c r="Q10" s="387">
        <f t="shared" si="0"/>
        <v>0</v>
      </c>
      <c r="R10" s="390">
        <v>1</v>
      </c>
      <c r="S10" s="346">
        <v>2</v>
      </c>
      <c r="T10" s="391">
        <f t="shared" si="1"/>
        <v>2</v>
      </c>
      <c r="U10" s="389"/>
      <c r="V10" s="348"/>
    </row>
    <row r="11" spans="1:22" ht="57" x14ac:dyDescent="0.2">
      <c r="A11" s="351" t="s">
        <v>833</v>
      </c>
      <c r="B11" s="345" t="s">
        <v>332</v>
      </c>
      <c r="C11" s="350" t="s">
        <v>848</v>
      </c>
      <c r="D11" s="364" t="s">
        <v>848</v>
      </c>
      <c r="E11" s="376"/>
      <c r="F11" s="369"/>
      <c r="G11" s="349"/>
      <c r="H11" s="349"/>
      <c r="I11" s="349"/>
      <c r="J11" s="349"/>
      <c r="K11" s="349"/>
      <c r="L11" s="349"/>
      <c r="M11" s="349"/>
      <c r="N11" s="349"/>
      <c r="O11" s="379"/>
      <c r="P11" s="384"/>
      <c r="Q11" s="387">
        <f t="shared" si="0"/>
        <v>0</v>
      </c>
      <c r="R11" s="390">
        <v>1</v>
      </c>
      <c r="S11" s="346">
        <v>3</v>
      </c>
      <c r="T11" s="391">
        <f t="shared" si="1"/>
        <v>3</v>
      </c>
      <c r="U11" s="389"/>
      <c r="V11" s="348"/>
    </row>
    <row r="12" spans="1:22" ht="42.75" x14ac:dyDescent="0.2">
      <c r="A12" s="351" t="s">
        <v>333</v>
      </c>
      <c r="B12" s="344"/>
      <c r="C12" s="350" t="s">
        <v>848</v>
      </c>
      <c r="D12" s="364" t="s">
        <v>848</v>
      </c>
      <c r="E12" s="375"/>
      <c r="F12" s="369"/>
      <c r="G12" s="349"/>
      <c r="H12" s="349"/>
      <c r="I12" s="349"/>
      <c r="J12" s="349"/>
      <c r="K12" s="349"/>
      <c r="L12" s="349"/>
      <c r="M12" s="349"/>
      <c r="N12" s="349"/>
      <c r="O12" s="379"/>
      <c r="P12" s="384"/>
      <c r="Q12" s="387">
        <f t="shared" si="0"/>
        <v>0</v>
      </c>
      <c r="R12" s="390">
        <v>1</v>
      </c>
      <c r="S12" s="346">
        <v>1</v>
      </c>
      <c r="T12" s="391">
        <f t="shared" si="1"/>
        <v>1</v>
      </c>
      <c r="U12" s="389"/>
      <c r="V12" s="348"/>
    </row>
    <row r="13" spans="1:22" ht="28.5" x14ac:dyDescent="0.2">
      <c r="A13" s="352" t="s">
        <v>334</v>
      </c>
      <c r="B13" s="353" t="s">
        <v>849</v>
      </c>
      <c r="C13" s="345" t="s">
        <v>845</v>
      </c>
      <c r="D13" s="365" t="s">
        <v>848</v>
      </c>
      <c r="E13" s="376"/>
      <c r="F13" s="370"/>
      <c r="G13" s="346"/>
      <c r="H13" s="346"/>
      <c r="I13" s="346"/>
      <c r="J13" s="346"/>
      <c r="K13" s="346"/>
      <c r="L13" s="346"/>
      <c r="M13" s="346"/>
      <c r="N13" s="346"/>
      <c r="O13" s="380"/>
      <c r="P13" s="385">
        <f>SUM(F13:L13)</f>
        <v>0</v>
      </c>
      <c r="Q13" s="387">
        <f t="shared" si="0"/>
        <v>0</v>
      </c>
      <c r="R13" s="390">
        <v>2</v>
      </c>
      <c r="S13" s="346">
        <v>5</v>
      </c>
      <c r="T13" s="391">
        <f t="shared" si="1"/>
        <v>10</v>
      </c>
      <c r="U13" s="389" t="s">
        <v>283</v>
      </c>
      <c r="V13" s="348"/>
    </row>
    <row r="14" spans="1:22" ht="28.5" x14ac:dyDescent="0.2">
      <c r="A14" s="354" t="s">
        <v>840</v>
      </c>
      <c r="B14" s="355"/>
      <c r="C14" s="356" t="s">
        <v>847</v>
      </c>
      <c r="D14" s="366" t="s">
        <v>848</v>
      </c>
      <c r="E14" s="375"/>
      <c r="F14" s="369"/>
      <c r="G14" s="349"/>
      <c r="H14" s="349"/>
      <c r="I14" s="349"/>
      <c r="J14" s="349"/>
      <c r="K14" s="349"/>
      <c r="L14" s="349"/>
      <c r="M14" s="349"/>
      <c r="N14" s="349"/>
      <c r="O14" s="379"/>
      <c r="P14" s="386"/>
      <c r="Q14" s="387">
        <f t="shared" si="0"/>
        <v>0</v>
      </c>
      <c r="R14" s="390">
        <v>2</v>
      </c>
      <c r="S14" s="346">
        <v>4</v>
      </c>
      <c r="T14" s="391">
        <f t="shared" si="1"/>
        <v>8</v>
      </c>
      <c r="U14" s="389" t="s">
        <v>834</v>
      </c>
      <c r="V14" s="348"/>
    </row>
    <row r="15" spans="1:22" ht="71.25" x14ac:dyDescent="0.2">
      <c r="A15" s="354" t="s">
        <v>851</v>
      </c>
      <c r="B15" s="355"/>
      <c r="C15" s="356" t="s">
        <v>848</v>
      </c>
      <c r="D15" s="366" t="s">
        <v>848</v>
      </c>
      <c r="E15" s="375"/>
      <c r="F15" s="369"/>
      <c r="G15" s="349"/>
      <c r="H15" s="349"/>
      <c r="I15" s="349"/>
      <c r="J15" s="349"/>
      <c r="K15" s="349"/>
      <c r="L15" s="349"/>
      <c r="M15" s="349"/>
      <c r="N15" s="349"/>
      <c r="O15" s="379"/>
      <c r="P15" s="386"/>
      <c r="Q15" s="387">
        <f t="shared" si="0"/>
        <v>0</v>
      </c>
      <c r="R15" s="390">
        <v>1</v>
      </c>
      <c r="S15" s="346">
        <v>1</v>
      </c>
      <c r="T15" s="391">
        <f t="shared" si="1"/>
        <v>1</v>
      </c>
      <c r="U15" s="389" t="s">
        <v>284</v>
      </c>
      <c r="V15" s="348"/>
    </row>
    <row r="16" spans="1:22" ht="28.5" x14ac:dyDescent="0.2">
      <c r="A16" s="354" t="s">
        <v>841</v>
      </c>
      <c r="B16" s="355"/>
      <c r="C16" s="356" t="s">
        <v>848</v>
      </c>
      <c r="D16" s="366" t="s">
        <v>848</v>
      </c>
      <c r="E16" s="375"/>
      <c r="F16" s="369"/>
      <c r="G16" s="349"/>
      <c r="H16" s="349"/>
      <c r="I16" s="349"/>
      <c r="J16" s="349"/>
      <c r="K16" s="349"/>
      <c r="L16" s="349"/>
      <c r="M16" s="349"/>
      <c r="N16" s="349"/>
      <c r="O16" s="379"/>
      <c r="P16" s="386"/>
      <c r="Q16" s="387">
        <f t="shared" si="0"/>
        <v>0</v>
      </c>
      <c r="R16" s="390">
        <v>1</v>
      </c>
      <c r="S16" s="346">
        <v>2</v>
      </c>
      <c r="T16" s="391">
        <f t="shared" si="1"/>
        <v>2</v>
      </c>
      <c r="U16" s="389"/>
      <c r="V16" s="348"/>
    </row>
    <row r="17" spans="1:22" ht="57" x14ac:dyDescent="0.2">
      <c r="A17" s="354" t="s">
        <v>842</v>
      </c>
      <c r="B17" s="355" t="s">
        <v>844</v>
      </c>
      <c r="C17" s="356" t="s">
        <v>845</v>
      </c>
      <c r="D17" s="366" t="s">
        <v>848</v>
      </c>
      <c r="E17" s="376"/>
      <c r="F17" s="371"/>
      <c r="G17" s="357"/>
      <c r="H17" s="357"/>
      <c r="I17" s="357"/>
      <c r="J17" s="357"/>
      <c r="K17" s="357"/>
      <c r="L17" s="357"/>
      <c r="M17" s="357"/>
      <c r="N17" s="357"/>
      <c r="O17" s="381"/>
      <c r="P17" s="386"/>
      <c r="Q17" s="387">
        <f t="shared" si="0"/>
        <v>0</v>
      </c>
      <c r="R17" s="390">
        <v>2</v>
      </c>
      <c r="S17" s="346">
        <v>4</v>
      </c>
      <c r="T17" s="391">
        <f t="shared" si="1"/>
        <v>8</v>
      </c>
      <c r="U17" s="389"/>
      <c r="V17" s="348"/>
    </row>
    <row r="18" spans="1:22" ht="28.5" x14ac:dyDescent="0.2">
      <c r="A18" s="354" t="s">
        <v>843</v>
      </c>
      <c r="B18" s="355"/>
      <c r="C18" s="356" t="s">
        <v>848</v>
      </c>
      <c r="D18" s="366" t="s">
        <v>850</v>
      </c>
      <c r="E18" s="375"/>
      <c r="F18" s="369"/>
      <c r="G18" s="349"/>
      <c r="H18" s="349"/>
      <c r="I18" s="349"/>
      <c r="J18" s="349"/>
      <c r="K18" s="349"/>
      <c r="L18" s="349"/>
      <c r="M18" s="349"/>
      <c r="N18" s="349"/>
      <c r="O18" s="379"/>
      <c r="P18" s="386"/>
      <c r="Q18" s="387">
        <f t="shared" si="0"/>
        <v>0</v>
      </c>
      <c r="R18" s="390"/>
      <c r="S18" s="346">
        <v>0</v>
      </c>
      <c r="T18" s="391">
        <f t="shared" si="1"/>
        <v>0</v>
      </c>
      <c r="U18" s="389" t="s">
        <v>190</v>
      </c>
      <c r="V18" s="348"/>
    </row>
    <row r="19" spans="1:22" ht="30.75" customHeight="1" thickBot="1" x14ac:dyDescent="0.25">
      <c r="A19" s="358" t="s">
        <v>853</v>
      </c>
      <c r="B19" s="359"/>
      <c r="C19" s="359"/>
      <c r="D19" s="367"/>
      <c r="E19" s="377"/>
      <c r="F19" s="372"/>
      <c r="G19" s="361"/>
      <c r="H19" s="361"/>
      <c r="I19" s="361"/>
      <c r="J19" s="361"/>
      <c r="K19" s="361"/>
      <c r="L19" s="361"/>
      <c r="M19" s="361"/>
      <c r="N19" s="361"/>
      <c r="O19" s="382"/>
      <c r="P19" s="377"/>
      <c r="Q19" s="388">
        <f t="shared" si="0"/>
        <v>0</v>
      </c>
      <c r="R19" s="424">
        <f>SUM(R6:R18)</f>
        <v>20</v>
      </c>
      <c r="S19" s="360">
        <f>SUM(S13:S18)</f>
        <v>16</v>
      </c>
      <c r="T19" s="392">
        <f>SUM(T6:T18)</f>
        <v>75</v>
      </c>
      <c r="U19" s="383"/>
      <c r="V19" s="362"/>
    </row>
    <row r="20" spans="1:22" ht="15" thickTop="1" x14ac:dyDescent="0.2"/>
  </sheetData>
  <mergeCells count="22">
    <mergeCell ref="A1:V1"/>
    <mergeCell ref="A4:A5"/>
    <mergeCell ref="B4:B5"/>
    <mergeCell ref="C4:C5"/>
    <mergeCell ref="D4:D5"/>
    <mergeCell ref="Q4:Q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R4:R5"/>
    <mergeCell ref="S4:S5"/>
    <mergeCell ref="U4:U5"/>
    <mergeCell ref="V4:V5"/>
    <mergeCell ref="T4:T5"/>
  </mergeCells>
  <conditionalFormatting sqref="Q6:Q19">
    <cfRule type="cellIs" dxfId="11" priority="1" operator="greaterThanOrEqual">
      <formula>0</formula>
    </cfRule>
    <cfRule type="cellIs" dxfId="10" priority="2" operator="lessThan">
      <formula>0</formula>
    </cfRule>
  </conditionalFormatting>
  <dataValidations count="4">
    <dataValidation type="whole" allowBlank="1" showInputMessage="1" showErrorMessage="1" sqref="E3">
      <formula1>1</formula1>
      <formula2>40</formula2>
    </dataValidation>
    <dataValidation type="whole" operator="greaterThanOrEqual" allowBlank="1" showInputMessage="1" showErrorMessage="1" promptTitle="Objectif" prompt="Insérer un nombre entier naturel" sqref="E6:E10 E12 E14:E16 E18">
      <formula1>0</formula1>
    </dataValidation>
    <dataValidation type="decimal" allowBlank="1" showInputMessage="1" showErrorMessage="1" errorTitle="Erreur de saisie" error="Insérer un pourcentage._x000a_" promptTitle="Objectif" prompt="Insérer un pourcentage._x000a_" sqref="E11 E13 E17">
      <formula1>0</formula1>
      <formula2>100</formula2>
    </dataValidation>
    <dataValidation type="list" allowBlank="1" showInputMessage="1" showErrorMessage="1" promptTitle="Fréquence" prompt="Choisir un élément de la liste déroulante" sqref="C6:D19">
      <formula1>"Journalière , Par semaine , Par quinzaine , Mensuelle , Semestrielle"</formula1>
    </dataValidation>
  </dataValidations>
  <pageMargins left="0.19685039370078741" right="0.19685039370078741" top="0.19685039370078741" bottom="0.19685039370078741" header="0" footer="0"/>
  <pageSetup paperSize="9" scale="4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B1:BO30"/>
  <sheetViews>
    <sheetView showGridLines="0" zoomScale="80" zoomScaleNormal="80" zoomScaleSheetLayoutView="80" workbookViewId="0">
      <selection activeCell="B5" sqref="B5"/>
    </sheetView>
  </sheetViews>
  <sheetFormatPr baseColWidth="10" defaultColWidth="3.140625" defaultRowHeight="30" customHeight="1" x14ac:dyDescent="0.25"/>
  <cols>
    <col min="1" max="1" width="3" style="403" customWidth="1"/>
    <col min="2" max="2" width="17.85546875" style="420" customWidth="1"/>
    <col min="3" max="5" width="13.28515625" style="402" customWidth="1"/>
    <col min="6" max="6" width="28.28515625" style="402" customWidth="1"/>
    <col min="7" max="7" width="29" style="421" bestFit="1" customWidth="1"/>
    <col min="8" max="27" width="3.140625" style="402"/>
    <col min="28" max="34" width="3.140625" style="403"/>
    <col min="35" max="42" width="3.42578125" style="403" customWidth="1"/>
    <col min="43" max="16384" width="3.140625" style="403"/>
  </cols>
  <sheetData>
    <row r="1" spans="2:67" ht="60" customHeight="1" thickBot="1" x14ac:dyDescent="0.7">
      <c r="B1" s="400" t="s">
        <v>940</v>
      </c>
      <c r="C1" s="401"/>
      <c r="D1" s="401"/>
      <c r="E1" s="401"/>
      <c r="F1" s="401"/>
      <c r="G1" s="401"/>
    </row>
    <row r="2" spans="2:67" ht="21" customHeight="1" thickTop="1" thickBot="1" x14ac:dyDescent="0.3">
      <c r="B2" s="579" t="s">
        <v>901</v>
      </c>
      <c r="C2" s="579"/>
      <c r="D2" s="579"/>
      <c r="E2" s="579"/>
      <c r="F2" s="579"/>
      <c r="G2" s="404" t="s">
        <v>902</v>
      </c>
      <c r="H2" s="405">
        <v>8</v>
      </c>
      <c r="J2" s="406"/>
      <c r="K2" s="580" t="s">
        <v>903</v>
      </c>
      <c r="L2" s="581"/>
      <c r="M2" s="581"/>
      <c r="N2" s="581"/>
      <c r="O2" s="582"/>
      <c r="P2" s="407"/>
      <c r="Q2" s="580" t="s">
        <v>904</v>
      </c>
      <c r="R2" s="583"/>
      <c r="S2" s="583"/>
      <c r="T2" s="582"/>
      <c r="U2" s="408"/>
      <c r="V2" s="575" t="s">
        <v>905</v>
      </c>
      <c r="W2" s="576"/>
      <c r="X2" s="576"/>
      <c r="Y2" s="584"/>
      <c r="Z2" s="409"/>
      <c r="AA2" s="572" t="s">
        <v>906</v>
      </c>
      <c r="AB2" s="573"/>
      <c r="AC2" s="573"/>
      <c r="AD2" s="573"/>
      <c r="AE2" s="573"/>
      <c r="AF2" s="573"/>
      <c r="AG2" s="574"/>
      <c r="AH2" s="410"/>
      <c r="AI2" s="575" t="s">
        <v>907</v>
      </c>
      <c r="AJ2" s="576"/>
      <c r="AK2" s="576"/>
      <c r="AL2" s="576"/>
      <c r="AM2" s="576"/>
      <c r="AN2" s="576"/>
      <c r="AO2" s="576"/>
      <c r="AP2" s="576"/>
    </row>
    <row r="3" spans="2:67" s="414" customFormat="1" ht="39.950000000000003" customHeight="1" thickTop="1" x14ac:dyDescent="0.25">
      <c r="B3" s="585" t="s">
        <v>908</v>
      </c>
      <c r="C3" s="587" t="s">
        <v>909</v>
      </c>
      <c r="D3" s="587" t="s">
        <v>910</v>
      </c>
      <c r="E3" s="587" t="s">
        <v>911</v>
      </c>
      <c r="F3" s="587" t="s">
        <v>912</v>
      </c>
      <c r="G3" s="577" t="s">
        <v>913</v>
      </c>
      <c r="H3" s="411" t="s">
        <v>941</v>
      </c>
      <c r="I3" s="412"/>
      <c r="J3" s="413"/>
      <c r="K3" s="413"/>
      <c r="L3" s="413"/>
      <c r="M3" s="413"/>
      <c r="N3" s="413"/>
      <c r="O3" s="413"/>
      <c r="P3" s="413"/>
      <c r="Q3" s="413"/>
      <c r="R3" s="413"/>
      <c r="S3" s="413"/>
      <c r="T3" s="413"/>
      <c r="U3" s="413"/>
      <c r="V3" s="413"/>
      <c r="W3" s="413"/>
      <c r="X3" s="413"/>
      <c r="Y3" s="413"/>
      <c r="Z3" s="413"/>
      <c r="AA3" s="413"/>
    </row>
    <row r="4" spans="2:67" ht="15.75" customHeight="1" x14ac:dyDescent="0.25">
      <c r="B4" s="586"/>
      <c r="C4" s="578"/>
      <c r="D4" s="578"/>
      <c r="E4" s="578"/>
      <c r="F4" s="578"/>
      <c r="G4" s="578"/>
      <c r="H4" s="415">
        <v>1</v>
      </c>
      <c r="I4" s="415">
        <v>2</v>
      </c>
      <c r="J4" s="415">
        <v>3</v>
      </c>
      <c r="K4" s="415">
        <v>4</v>
      </c>
      <c r="L4" s="415">
        <v>5</v>
      </c>
      <c r="M4" s="415">
        <v>6</v>
      </c>
      <c r="N4" s="415">
        <v>7</v>
      </c>
      <c r="O4" s="415">
        <v>8</v>
      </c>
      <c r="P4" s="415">
        <v>9</v>
      </c>
      <c r="Q4" s="415">
        <v>10</v>
      </c>
      <c r="R4" s="415">
        <v>11</v>
      </c>
      <c r="S4" s="415">
        <v>12</v>
      </c>
      <c r="T4" s="415">
        <v>13</v>
      </c>
      <c r="U4" s="415">
        <v>14</v>
      </c>
      <c r="V4" s="415">
        <v>15</v>
      </c>
      <c r="W4" s="415">
        <v>16</v>
      </c>
      <c r="X4" s="415">
        <v>17</v>
      </c>
      <c r="Y4" s="415">
        <v>18</v>
      </c>
      <c r="Z4" s="415">
        <v>19</v>
      </c>
      <c r="AA4" s="415">
        <v>20</v>
      </c>
      <c r="AB4" s="415">
        <v>21</v>
      </c>
      <c r="AC4" s="415">
        <v>22</v>
      </c>
      <c r="AD4" s="415">
        <v>23</v>
      </c>
      <c r="AE4" s="415">
        <v>24</v>
      </c>
      <c r="AF4" s="415">
        <v>25</v>
      </c>
      <c r="AG4" s="415">
        <v>26</v>
      </c>
      <c r="AH4" s="415">
        <v>27</v>
      </c>
      <c r="AI4" s="415">
        <v>28</v>
      </c>
      <c r="AJ4" s="415">
        <v>29</v>
      </c>
      <c r="AK4" s="415">
        <v>30</v>
      </c>
      <c r="AL4" s="415">
        <v>31</v>
      </c>
      <c r="AM4" s="415">
        <v>32</v>
      </c>
      <c r="AN4" s="415">
        <v>33</v>
      </c>
      <c r="AO4" s="415">
        <v>34</v>
      </c>
      <c r="AP4" s="415">
        <v>35</v>
      </c>
      <c r="AQ4" s="415">
        <v>36</v>
      </c>
      <c r="AR4" s="415">
        <v>37</v>
      </c>
      <c r="AS4" s="415">
        <v>38</v>
      </c>
      <c r="AT4" s="415">
        <v>39</v>
      </c>
      <c r="AU4" s="415">
        <v>40</v>
      </c>
      <c r="AV4" s="415">
        <v>41</v>
      </c>
      <c r="AW4" s="415">
        <v>42</v>
      </c>
      <c r="AX4" s="415">
        <v>43</v>
      </c>
      <c r="AY4" s="415">
        <v>44</v>
      </c>
      <c r="AZ4" s="415">
        <v>45</v>
      </c>
      <c r="BA4" s="415">
        <v>46</v>
      </c>
      <c r="BB4" s="415">
        <v>47</v>
      </c>
      <c r="BC4" s="415">
        <v>48</v>
      </c>
      <c r="BD4" s="415">
        <v>49</v>
      </c>
      <c r="BE4" s="415">
        <v>50</v>
      </c>
      <c r="BF4" s="415">
        <v>51</v>
      </c>
      <c r="BG4" s="415">
        <v>52</v>
      </c>
      <c r="BH4" s="415">
        <v>53</v>
      </c>
      <c r="BI4" s="415">
        <v>54</v>
      </c>
      <c r="BJ4" s="415">
        <v>55</v>
      </c>
      <c r="BK4" s="415">
        <v>56</v>
      </c>
      <c r="BL4" s="415">
        <v>57</v>
      </c>
      <c r="BM4" s="415">
        <v>58</v>
      </c>
      <c r="BN4" s="415">
        <v>59</v>
      </c>
      <c r="BO4" s="415">
        <v>60</v>
      </c>
    </row>
    <row r="5" spans="2:67" ht="30" customHeight="1" x14ac:dyDescent="0.3">
      <c r="B5" s="416" t="s">
        <v>914</v>
      </c>
      <c r="C5" s="417">
        <v>1</v>
      </c>
      <c r="D5" s="417">
        <v>5</v>
      </c>
      <c r="E5" s="417">
        <v>1</v>
      </c>
      <c r="F5" s="417">
        <v>4</v>
      </c>
      <c r="G5" s="418">
        <v>0.25</v>
      </c>
    </row>
    <row r="6" spans="2:67" ht="30" customHeight="1" x14ac:dyDescent="0.3">
      <c r="B6" s="416" t="s">
        <v>915</v>
      </c>
      <c r="C6" s="417">
        <v>1</v>
      </c>
      <c r="D6" s="417">
        <v>6</v>
      </c>
      <c r="E6" s="417">
        <v>1</v>
      </c>
      <c r="F6" s="417">
        <v>6</v>
      </c>
      <c r="G6" s="418">
        <v>1</v>
      </c>
    </row>
    <row r="7" spans="2:67" ht="30" customHeight="1" x14ac:dyDescent="0.3">
      <c r="B7" s="416" t="s">
        <v>916</v>
      </c>
      <c r="C7" s="417">
        <v>2</v>
      </c>
      <c r="D7" s="417">
        <v>4</v>
      </c>
      <c r="E7" s="417">
        <v>2</v>
      </c>
      <c r="F7" s="417">
        <v>5</v>
      </c>
      <c r="G7" s="418">
        <v>0.35</v>
      </c>
    </row>
    <row r="8" spans="2:67" ht="30" customHeight="1" x14ac:dyDescent="0.3">
      <c r="B8" s="416" t="s">
        <v>917</v>
      </c>
      <c r="C8" s="417">
        <v>4</v>
      </c>
      <c r="D8" s="417">
        <v>8</v>
      </c>
      <c r="E8" s="417">
        <v>4</v>
      </c>
      <c r="F8" s="417">
        <v>6</v>
      </c>
      <c r="G8" s="418">
        <v>0.1</v>
      </c>
    </row>
    <row r="9" spans="2:67" ht="30" customHeight="1" x14ac:dyDescent="0.3">
      <c r="B9" s="416" t="s">
        <v>918</v>
      </c>
      <c r="C9" s="417">
        <v>4</v>
      </c>
      <c r="D9" s="417">
        <v>2</v>
      </c>
      <c r="E9" s="417">
        <v>4</v>
      </c>
      <c r="F9" s="417">
        <v>8</v>
      </c>
      <c r="G9" s="418">
        <v>0.85</v>
      </c>
    </row>
    <row r="10" spans="2:67" ht="30" customHeight="1" x14ac:dyDescent="0.3">
      <c r="B10" s="416" t="s">
        <v>919</v>
      </c>
      <c r="C10" s="417">
        <v>4</v>
      </c>
      <c r="D10" s="417">
        <v>3</v>
      </c>
      <c r="E10" s="417">
        <v>4</v>
      </c>
      <c r="F10" s="417">
        <v>6</v>
      </c>
      <c r="G10" s="418">
        <v>0.85</v>
      </c>
    </row>
    <row r="11" spans="2:67" ht="30" customHeight="1" x14ac:dyDescent="0.3">
      <c r="B11" s="416" t="s">
        <v>920</v>
      </c>
      <c r="C11" s="417">
        <v>5</v>
      </c>
      <c r="D11" s="417">
        <v>4</v>
      </c>
      <c r="E11" s="417">
        <v>5</v>
      </c>
      <c r="F11" s="417">
        <v>3</v>
      </c>
      <c r="G11" s="418">
        <v>0.5</v>
      </c>
    </row>
    <row r="12" spans="2:67" ht="30" customHeight="1" x14ac:dyDescent="0.3">
      <c r="B12" s="416" t="s">
        <v>921</v>
      </c>
      <c r="C12" s="417">
        <v>5</v>
      </c>
      <c r="D12" s="417">
        <v>2</v>
      </c>
      <c r="E12" s="417">
        <v>5</v>
      </c>
      <c r="F12" s="417">
        <v>5</v>
      </c>
      <c r="G12" s="418">
        <v>0.6</v>
      </c>
    </row>
    <row r="13" spans="2:67" ht="30" customHeight="1" x14ac:dyDescent="0.3">
      <c r="B13" s="416" t="s">
        <v>922</v>
      </c>
      <c r="C13" s="417">
        <v>5</v>
      </c>
      <c r="D13" s="417">
        <v>2</v>
      </c>
      <c r="E13" s="417">
        <v>5</v>
      </c>
      <c r="F13" s="417">
        <v>6</v>
      </c>
      <c r="G13" s="418">
        <v>0.75</v>
      </c>
    </row>
    <row r="14" spans="2:67" ht="30" customHeight="1" x14ac:dyDescent="0.3">
      <c r="B14" s="416" t="s">
        <v>923</v>
      </c>
      <c r="C14" s="417">
        <v>6</v>
      </c>
      <c r="D14" s="417">
        <v>5</v>
      </c>
      <c r="E14" s="417">
        <v>6</v>
      </c>
      <c r="F14" s="417">
        <v>7</v>
      </c>
      <c r="G14" s="418">
        <v>1</v>
      </c>
    </row>
    <row r="15" spans="2:67" ht="30" customHeight="1" x14ac:dyDescent="0.3">
      <c r="B15" s="416" t="s">
        <v>924</v>
      </c>
      <c r="C15" s="419">
        <v>6</v>
      </c>
      <c r="D15" s="417">
        <v>1</v>
      </c>
      <c r="E15" s="417">
        <v>5</v>
      </c>
      <c r="F15" s="417">
        <v>8</v>
      </c>
      <c r="G15" s="418">
        <v>0.6</v>
      </c>
    </row>
    <row r="16" spans="2:67" ht="30" customHeight="1" x14ac:dyDescent="0.3">
      <c r="B16" s="416" t="s">
        <v>925</v>
      </c>
      <c r="C16" s="417">
        <v>9</v>
      </c>
      <c r="D16" s="417">
        <v>3</v>
      </c>
      <c r="E16" s="417">
        <v>9</v>
      </c>
      <c r="F16" s="417">
        <v>3</v>
      </c>
      <c r="G16" s="418">
        <v>0</v>
      </c>
    </row>
    <row r="17" spans="2:7" ht="30" customHeight="1" x14ac:dyDescent="0.3">
      <c r="B17" s="416" t="s">
        <v>926</v>
      </c>
      <c r="C17" s="417">
        <v>9</v>
      </c>
      <c r="D17" s="417">
        <v>6</v>
      </c>
      <c r="E17" s="417">
        <v>9</v>
      </c>
      <c r="F17" s="417">
        <v>7</v>
      </c>
      <c r="G17" s="418">
        <v>0.5</v>
      </c>
    </row>
    <row r="18" spans="2:7" ht="30" customHeight="1" x14ac:dyDescent="0.3">
      <c r="B18" s="416" t="s">
        <v>927</v>
      </c>
      <c r="C18" s="417">
        <v>9</v>
      </c>
      <c r="D18" s="417">
        <v>3</v>
      </c>
      <c r="E18" s="417">
        <v>9</v>
      </c>
      <c r="F18" s="417">
        <v>1</v>
      </c>
      <c r="G18" s="418">
        <v>0</v>
      </c>
    </row>
    <row r="19" spans="2:7" ht="30" customHeight="1" x14ac:dyDescent="0.3">
      <c r="B19" s="416" t="s">
        <v>928</v>
      </c>
      <c r="C19" s="417">
        <v>9</v>
      </c>
      <c r="D19" s="417">
        <v>4</v>
      </c>
      <c r="E19" s="417">
        <v>8</v>
      </c>
      <c r="F19" s="417">
        <v>5</v>
      </c>
      <c r="G19" s="418">
        <v>0.01</v>
      </c>
    </row>
    <row r="20" spans="2:7" ht="30" customHeight="1" x14ac:dyDescent="0.3">
      <c r="B20" s="416" t="s">
        <v>929</v>
      </c>
      <c r="C20" s="417">
        <v>10</v>
      </c>
      <c r="D20" s="417">
        <v>5</v>
      </c>
      <c r="E20" s="417">
        <v>10</v>
      </c>
      <c r="F20" s="417">
        <v>3</v>
      </c>
      <c r="G20" s="418">
        <v>0.8</v>
      </c>
    </row>
    <row r="21" spans="2:7" ht="30" customHeight="1" x14ac:dyDescent="0.3">
      <c r="B21" s="416" t="s">
        <v>930</v>
      </c>
      <c r="C21" s="417">
        <v>11</v>
      </c>
      <c r="D21" s="417">
        <v>2</v>
      </c>
      <c r="E21" s="417">
        <v>11</v>
      </c>
      <c r="F21" s="417">
        <v>5</v>
      </c>
      <c r="G21" s="418">
        <v>0</v>
      </c>
    </row>
    <row r="22" spans="2:7" ht="30" customHeight="1" x14ac:dyDescent="0.3">
      <c r="B22" s="416" t="s">
        <v>931</v>
      </c>
      <c r="C22" s="417">
        <v>12</v>
      </c>
      <c r="D22" s="417">
        <v>6</v>
      </c>
      <c r="E22" s="417">
        <v>12</v>
      </c>
      <c r="F22" s="417">
        <v>7</v>
      </c>
      <c r="G22" s="418">
        <v>0</v>
      </c>
    </row>
    <row r="23" spans="2:7" ht="30" customHeight="1" x14ac:dyDescent="0.3">
      <c r="B23" s="416" t="s">
        <v>932</v>
      </c>
      <c r="C23" s="417">
        <v>12</v>
      </c>
      <c r="D23" s="417">
        <v>1</v>
      </c>
      <c r="E23" s="417">
        <v>12</v>
      </c>
      <c r="F23" s="417">
        <v>5</v>
      </c>
      <c r="G23" s="418">
        <v>0</v>
      </c>
    </row>
    <row r="24" spans="2:7" ht="30" customHeight="1" x14ac:dyDescent="0.3">
      <c r="B24" s="416" t="s">
        <v>933</v>
      </c>
      <c r="C24" s="417">
        <v>14</v>
      </c>
      <c r="D24" s="417">
        <v>5</v>
      </c>
      <c r="E24" s="417">
        <v>14</v>
      </c>
      <c r="F24" s="417">
        <v>6</v>
      </c>
      <c r="G24" s="418">
        <v>0</v>
      </c>
    </row>
    <row r="25" spans="2:7" ht="30" customHeight="1" x14ac:dyDescent="0.3">
      <c r="B25" s="416" t="s">
        <v>934</v>
      </c>
      <c r="C25" s="417">
        <v>14</v>
      </c>
      <c r="D25" s="417">
        <v>8</v>
      </c>
      <c r="E25" s="417">
        <v>14</v>
      </c>
      <c r="F25" s="417">
        <v>2</v>
      </c>
      <c r="G25" s="418">
        <v>0.44</v>
      </c>
    </row>
    <row r="26" spans="2:7" ht="30" customHeight="1" x14ac:dyDescent="0.3">
      <c r="B26" s="416" t="s">
        <v>935</v>
      </c>
      <c r="C26" s="417">
        <v>14</v>
      </c>
      <c r="D26" s="417">
        <v>7</v>
      </c>
      <c r="E26" s="417">
        <v>14</v>
      </c>
      <c r="F26" s="417">
        <v>3</v>
      </c>
      <c r="G26" s="418">
        <v>0</v>
      </c>
    </row>
    <row r="27" spans="2:7" ht="30" customHeight="1" x14ac:dyDescent="0.3">
      <c r="B27" s="416" t="s">
        <v>936</v>
      </c>
      <c r="C27" s="417">
        <v>15</v>
      </c>
      <c r="D27" s="417">
        <v>4</v>
      </c>
      <c r="E27" s="417">
        <v>15</v>
      </c>
      <c r="F27" s="417">
        <v>8</v>
      </c>
      <c r="G27" s="418">
        <v>0.12</v>
      </c>
    </row>
    <row r="28" spans="2:7" ht="30" customHeight="1" x14ac:dyDescent="0.3">
      <c r="B28" s="416" t="s">
        <v>937</v>
      </c>
      <c r="C28" s="417">
        <v>15</v>
      </c>
      <c r="D28" s="417">
        <v>5</v>
      </c>
      <c r="E28" s="417">
        <v>15</v>
      </c>
      <c r="F28" s="417">
        <v>3</v>
      </c>
      <c r="G28" s="418">
        <v>0.05</v>
      </c>
    </row>
    <row r="29" spans="2:7" ht="30" customHeight="1" x14ac:dyDescent="0.3">
      <c r="B29" s="416" t="s">
        <v>938</v>
      </c>
      <c r="C29" s="417">
        <v>15</v>
      </c>
      <c r="D29" s="417">
        <v>8</v>
      </c>
      <c r="E29" s="417">
        <v>15</v>
      </c>
      <c r="F29" s="417">
        <v>5</v>
      </c>
      <c r="G29" s="418">
        <v>0</v>
      </c>
    </row>
    <row r="30" spans="2:7" ht="30" customHeight="1" x14ac:dyDescent="0.3">
      <c r="B30" s="416" t="s">
        <v>939</v>
      </c>
      <c r="C30" s="417">
        <v>16</v>
      </c>
      <c r="D30" s="417">
        <v>28</v>
      </c>
      <c r="E30" s="417">
        <v>16</v>
      </c>
      <c r="F30" s="417">
        <v>30</v>
      </c>
      <c r="G30" s="418">
        <v>0.5</v>
      </c>
    </row>
  </sheetData>
  <mergeCells count="12">
    <mergeCell ref="AA2:AG2"/>
    <mergeCell ref="AI2:AP2"/>
    <mergeCell ref="G3:G4"/>
    <mergeCell ref="B2:F2"/>
    <mergeCell ref="K2:O2"/>
    <mergeCell ref="Q2:T2"/>
    <mergeCell ref="V2:Y2"/>
    <mergeCell ref="B3:B4"/>
    <mergeCell ref="C3:C4"/>
    <mergeCell ref="D3:D4"/>
    <mergeCell ref="E3:E4"/>
    <mergeCell ref="F3:F4"/>
  </mergeCells>
  <conditionalFormatting sqref="H5:BO30">
    <cfRule type="expression" dxfId="9" priority="1">
      <formula>PourcentageAccompli</formula>
    </cfRule>
    <cfRule type="expression" dxfId="8" priority="3">
      <formula>PourcentageAccompliAuDelà</formula>
    </cfRule>
    <cfRule type="expression" dxfId="7" priority="4">
      <formula>Réel</formula>
    </cfRule>
    <cfRule type="expression" dxfId="6" priority="5">
      <formula>RéelAuDelà</formula>
    </cfRule>
    <cfRule type="expression" dxfId="5" priority="6">
      <formula>Plan</formula>
    </cfRule>
    <cfRule type="expression" dxfId="4" priority="7">
      <formula>H$4=période_sélectionnée</formula>
    </cfRule>
    <cfRule type="expression" dxfId="3" priority="9">
      <formula>MOD(COLUMN(),2)</formula>
    </cfRule>
    <cfRule type="expression" dxfId="2" priority="10">
      <formula>MOD(COLUMN(),2)=0</formula>
    </cfRule>
  </conditionalFormatting>
  <conditionalFormatting sqref="B31:BO31">
    <cfRule type="expression" dxfId="1" priority="2">
      <formula>TRUE</formula>
    </cfRule>
  </conditionalFormatting>
  <conditionalFormatting sqref="H4:BO4">
    <cfRule type="expression" dxfId="0" priority="8">
      <formula>H$4=période_sélectionnée</formula>
    </cfRule>
  </conditionalFormatting>
  <dataValidations count="16">
    <dataValidation allowBlank="1" showInputMessage="1" showErrorMessage="1" prompt="Sélectionnez une période à mettre en évidence dans la cellule H2. Une légende de graphique figure dans J2 à AI2" sqref="B2:F2"/>
    <dataValidation allowBlank="1" showInputMessage="1" showErrorMessage="1" prompt="Titre du projet. Entrez un nouveau titre dans cette cellule. Mettez en évidence une période dans H2. La légende du graphique figure dans J2 à AI2" sqref="B1"/>
    <dataValidation allowBlank="1" showInputMessage="1" showErrorMessage="1" prompt="Entrez le pourcentage du projet terminée dans la colonne G, en commençant par la cellule G5" sqref="G3:G4"/>
    <dataValidation allowBlank="1" showInputMessage="1" showErrorMessage="1" prompt="Entrez la durée réelle dans la colonne F, en commençant par la cellule F5" sqref="F3:F4"/>
    <dataValidation allowBlank="1" showInputMessage="1" showErrorMessage="1" prompt="Entrez la période de début réelle dans la colonne E, en commençant par la cellule E5" sqref="E3:E4"/>
    <dataValidation allowBlank="1" showInputMessage="1" showErrorMessage="1" prompt="Entrez la durée du plan dans la colonne D, en commençant par la cellule D5" sqref="D3:D4"/>
    <dataValidation allowBlank="1" showInputMessage="1" showErrorMessage="1" prompt="Entrez la période de début du plan dans la colonne C, en commençant par la cellule C5" sqref="C3:C4"/>
    <dataValidation allowBlank="1" showInputMessage="1" showErrorMessage="1" prompt="Entrez l’activité dans la colonne B, en commençant par la cellule B5_x000a_" sqref="B3:B4"/>
    <dataValidation allowBlank="1" showInputMessage="1" showErrorMessage="1" prompt="Les périodes sont représentées de 1 à 60, de la cellule H4 à la cellule BO4 " sqref="H3"/>
    <dataValidation allowBlank="1" showInputMessage="1" showErrorMessage="1" prompt="Cette cellule de légende indique le pourcentage du projet accompli au-delà du plan" sqref="AH2"/>
    <dataValidation allowBlank="1" showInputMessage="1" showErrorMessage="1" prompt="Cette cellule de légende indique la durée réelle au-delà du plan" sqref="Z2"/>
    <dataValidation allowBlank="1" showInputMessage="1" showErrorMessage="1" prompt="Cette cellule de légende indique le pourcentage du projet accompli" sqref="U2"/>
    <dataValidation allowBlank="1" showInputMessage="1" showErrorMessage="1" prompt="Cette cellule de légende indique la durée réelle" sqref="P2"/>
    <dataValidation allowBlank="1" showInputMessage="1" showErrorMessage="1" prompt="Cette cellule de légende indique la durée du plan" sqref="J2"/>
    <dataValidation type="list" errorStyle="warning" allowBlank="1" showInputMessage="1" showErrorMessage="1" error="Tapez une valeur de 1 à 60 ou sélectionnez une période dans la liste. Appuyez sur ANNULER, sur ALT+FLÈCHE BAS, puis sur ENTRÉE pour sélectionner une valeur" prompt="Entrez une période dans la plage de 1 à 60, ou sélectionnez une période dans la liste. Appuyez sur ALT+FLÈCHE BAS pour parcourir la liste, puis sur ENTRÉE pour sélectionner une valeur" sqref="H2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Le planificateur de projet utilise des périodes comme intervalles. Début=1 et Durée=5 signifient que le projet inclut 5 périodes à partir de la première période. Entrez des données en commençant par la cellule B5 pour mettre à jour le graphique_x000a_" sqref="A1"/>
  </dataValidations>
  <printOptions horizontalCentered="1"/>
  <pageMargins left="0.43307086614173229" right="0.43307086614173229" top="0.51181102362204722" bottom="0.51181102362204722" header="0.31496062992125984" footer="0.31496062992125984"/>
  <pageSetup paperSize="9" scale="50" fitToHeight="0" orientation="landscape" r:id="rId1"/>
  <headerFooter differentFirst="1">
    <oddFooter>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tabColor theme="7" tint="-0.499984740745262"/>
  </sheetPr>
  <dimension ref="A1:H33"/>
  <sheetViews>
    <sheetView tabSelected="1" workbookViewId="0">
      <selection activeCell="A4" sqref="A4:XFD4"/>
    </sheetView>
  </sheetViews>
  <sheetFormatPr baseColWidth="10" defaultRowHeight="15" x14ac:dyDescent="0.25"/>
  <cols>
    <col min="1" max="1" width="39.85546875" customWidth="1"/>
    <col min="2" max="2" width="38.7109375" style="102" customWidth="1"/>
    <col min="3" max="3" width="11.85546875" style="102" customWidth="1"/>
    <col min="4" max="6" width="11.42578125" style="102"/>
    <col min="7" max="7" width="12.7109375" style="102" customWidth="1"/>
    <col min="8" max="8" width="32.42578125" bestFit="1" customWidth="1"/>
  </cols>
  <sheetData>
    <row r="1" spans="1:8" x14ac:dyDescent="0.25">
      <c r="A1" s="588" t="s">
        <v>302</v>
      </c>
      <c r="B1" s="588"/>
      <c r="C1" s="588"/>
      <c r="D1" s="588"/>
      <c r="E1" s="588"/>
      <c r="F1" s="588"/>
      <c r="G1" s="588"/>
      <c r="H1" s="588"/>
    </row>
    <row r="2" spans="1:8" x14ac:dyDescent="0.25">
      <c r="A2" s="588"/>
      <c r="B2" s="588"/>
      <c r="C2" s="588"/>
      <c r="D2" s="588"/>
      <c r="E2" s="588"/>
      <c r="F2" s="588"/>
      <c r="G2" s="588"/>
      <c r="H2" s="588"/>
    </row>
    <row r="3" spans="1:8" ht="15.75" thickBot="1" x14ac:dyDescent="0.3"/>
    <row r="4" spans="1:8" s="4" customFormat="1" ht="64.5" thickBot="1" x14ac:dyDescent="0.25">
      <c r="A4" s="422" t="s">
        <v>192</v>
      </c>
      <c r="B4" s="422" t="s">
        <v>281</v>
      </c>
      <c r="C4" s="422" t="s">
        <v>388</v>
      </c>
      <c r="D4" s="422" t="s">
        <v>294</v>
      </c>
      <c r="E4" s="422" t="s">
        <v>292</v>
      </c>
      <c r="F4" s="422" t="s">
        <v>394</v>
      </c>
      <c r="G4" s="422" t="s">
        <v>380</v>
      </c>
      <c r="H4" s="423" t="s">
        <v>193</v>
      </c>
    </row>
    <row r="5" spans="1:8" ht="17.25" thickTop="1" thickBot="1" x14ac:dyDescent="0.3">
      <c r="A5" s="248" t="s">
        <v>295</v>
      </c>
      <c r="B5" s="249"/>
      <c r="C5" s="249"/>
      <c r="D5" s="249"/>
      <c r="E5" s="249"/>
      <c r="F5" s="250"/>
      <c r="G5" s="249">
        <f>IFERROR(G13/F13,"-")</f>
        <v>0</v>
      </c>
      <c r="H5" s="251"/>
    </row>
    <row r="6" spans="1:8" s="154" customFormat="1" ht="16.5" thickTop="1" x14ac:dyDescent="0.25">
      <c r="A6" s="241" t="s">
        <v>329</v>
      </c>
      <c r="B6" s="242"/>
      <c r="C6" s="245"/>
      <c r="D6" s="245"/>
      <c r="E6" s="245">
        <f>IFERROR(AVERAGE(C6:D6),0)</f>
        <v>0</v>
      </c>
      <c r="F6" s="245">
        <v>1</v>
      </c>
      <c r="G6" s="245">
        <f>IFERROR(E6*F6,"0")</f>
        <v>0</v>
      </c>
      <c r="H6" s="267"/>
    </row>
    <row r="7" spans="1:8" ht="15.75" x14ac:dyDescent="0.25">
      <c r="A7" s="236" t="s">
        <v>396</v>
      </c>
      <c r="B7" s="235"/>
      <c r="C7" s="265"/>
      <c r="D7" s="265"/>
      <c r="E7" s="245">
        <f t="shared" ref="E7:E12" si="0">IFERROR(AVERAGE(C7:D7),0)</f>
        <v>0</v>
      </c>
      <c r="F7" s="265">
        <v>1</v>
      </c>
      <c r="G7" s="245">
        <f t="shared" ref="G7:G12" si="1">IFERROR(E7*F7,"0")</f>
        <v>0</v>
      </c>
      <c r="H7" s="268"/>
    </row>
    <row r="8" spans="1:8" ht="15.75" x14ac:dyDescent="0.25">
      <c r="A8" s="236" t="s">
        <v>330</v>
      </c>
      <c r="B8" s="235"/>
      <c r="C8" s="265"/>
      <c r="D8" s="265"/>
      <c r="E8" s="245">
        <f t="shared" si="0"/>
        <v>0</v>
      </c>
      <c r="F8" s="265">
        <v>2</v>
      </c>
      <c r="G8" s="245">
        <f t="shared" si="1"/>
        <v>0</v>
      </c>
      <c r="H8" s="268"/>
    </row>
    <row r="9" spans="1:8" ht="15.75" x14ac:dyDescent="0.25">
      <c r="A9" s="237" t="s">
        <v>384</v>
      </c>
      <c r="B9" s="235"/>
      <c r="C9" s="265"/>
      <c r="D9" s="265"/>
      <c r="E9" s="245">
        <f t="shared" si="0"/>
        <v>0</v>
      </c>
      <c r="F9" s="265">
        <v>3</v>
      </c>
      <c r="G9" s="245">
        <f t="shared" si="1"/>
        <v>0</v>
      </c>
      <c r="H9" s="268"/>
    </row>
    <row r="10" spans="1:8" ht="15.75" x14ac:dyDescent="0.25">
      <c r="A10" s="237" t="s">
        <v>386</v>
      </c>
      <c r="B10" s="235"/>
      <c r="C10" s="265"/>
      <c r="D10" s="265"/>
      <c r="E10" s="245">
        <f t="shared" si="0"/>
        <v>0</v>
      </c>
      <c r="F10" s="265">
        <v>4</v>
      </c>
      <c r="G10" s="245">
        <f t="shared" si="1"/>
        <v>0</v>
      </c>
      <c r="H10" s="268"/>
    </row>
    <row r="11" spans="1:8" ht="15.75" x14ac:dyDescent="0.25">
      <c r="A11" s="237" t="s">
        <v>385</v>
      </c>
      <c r="B11" s="235"/>
      <c r="C11" s="265"/>
      <c r="D11" s="265"/>
      <c r="E11" s="245">
        <f t="shared" si="0"/>
        <v>0</v>
      </c>
      <c r="F11" s="265">
        <v>4</v>
      </c>
      <c r="G11" s="245">
        <f t="shared" si="1"/>
        <v>0</v>
      </c>
      <c r="H11" s="268"/>
    </row>
    <row r="12" spans="1:8" ht="15.75" x14ac:dyDescent="0.25">
      <c r="A12" s="237" t="s">
        <v>387</v>
      </c>
      <c r="B12" s="164"/>
      <c r="C12" s="265"/>
      <c r="D12" s="265"/>
      <c r="E12" s="245">
        <f t="shared" si="0"/>
        <v>0</v>
      </c>
      <c r="F12" s="265">
        <v>4</v>
      </c>
      <c r="G12" s="245">
        <f t="shared" si="1"/>
        <v>0</v>
      </c>
      <c r="H12" s="238"/>
    </row>
    <row r="13" spans="1:8" ht="16.5" thickBot="1" x14ac:dyDescent="0.3">
      <c r="A13" s="253" t="s">
        <v>292</v>
      </c>
      <c r="B13" s="254"/>
      <c r="C13" s="266"/>
      <c r="D13" s="266"/>
      <c r="E13" s="255"/>
      <c r="F13" s="269">
        <f>SUM(F6:F12)</f>
        <v>19</v>
      </c>
      <c r="G13" s="256">
        <f>SUM(G6:G12)</f>
        <v>0</v>
      </c>
      <c r="H13" s="257"/>
    </row>
    <row r="14" spans="1:8" ht="17.25" thickTop="1" thickBot="1" x14ac:dyDescent="0.3">
      <c r="A14" s="248" t="s">
        <v>197</v>
      </c>
      <c r="B14" s="249"/>
      <c r="C14" s="249"/>
      <c r="D14" s="249"/>
      <c r="E14" s="249"/>
      <c r="F14" s="250"/>
      <c r="G14" s="249">
        <f>IFERROR(G17/F17,"-")</f>
        <v>0</v>
      </c>
      <c r="H14" s="270"/>
    </row>
    <row r="15" spans="1:8" ht="16.5" thickTop="1" x14ac:dyDescent="0.25">
      <c r="A15" s="243" t="s">
        <v>296</v>
      </c>
      <c r="B15" s="244"/>
      <c r="C15" s="245"/>
      <c r="D15" s="245"/>
      <c r="E15" s="245">
        <f t="shared" ref="E15:E16" si="2">IFERROR(AVERAGE(C15:D15),0)</f>
        <v>0</v>
      </c>
      <c r="F15" s="245">
        <v>3</v>
      </c>
      <c r="G15" s="245">
        <f>IFERROR(E15*F15,"0")</f>
        <v>0</v>
      </c>
      <c r="H15" s="271"/>
    </row>
    <row r="16" spans="1:8" ht="15.75" x14ac:dyDescent="0.25">
      <c r="A16" s="239" t="s">
        <v>194</v>
      </c>
      <c r="B16" s="240"/>
      <c r="C16" s="164"/>
      <c r="D16" s="164"/>
      <c r="E16" s="245">
        <f t="shared" si="2"/>
        <v>0</v>
      </c>
      <c r="F16" s="164">
        <v>2</v>
      </c>
      <c r="G16" s="245">
        <f>IFERROR(E16*F16,"0")</f>
        <v>0</v>
      </c>
      <c r="H16" s="268"/>
    </row>
    <row r="17" spans="1:8" ht="16.5" thickBot="1" x14ac:dyDescent="0.3">
      <c r="A17" s="253" t="s">
        <v>292</v>
      </c>
      <c r="B17" s="254"/>
      <c r="C17" s="266"/>
      <c r="D17" s="266"/>
      <c r="E17" s="255"/>
      <c r="F17" s="269">
        <f>SUM(F15:F16)</f>
        <v>5</v>
      </c>
      <c r="G17" s="256">
        <f>SUM(G15:G16)</f>
        <v>0</v>
      </c>
      <c r="H17" s="272"/>
    </row>
    <row r="18" spans="1:8" ht="17.25" thickTop="1" thickBot="1" x14ac:dyDescent="0.3">
      <c r="A18" s="248" t="s">
        <v>195</v>
      </c>
      <c r="B18" s="249"/>
      <c r="C18" s="252"/>
      <c r="D18" s="252"/>
      <c r="E18" s="252"/>
      <c r="F18" s="252"/>
      <c r="G18" s="249"/>
      <c r="H18" s="270"/>
    </row>
    <row r="19" spans="1:8" ht="24.75" thickTop="1" thickBot="1" x14ac:dyDescent="0.4">
      <c r="A19" s="589" t="s">
        <v>196</v>
      </c>
      <c r="B19" s="590"/>
      <c r="C19" s="590"/>
      <c r="D19" s="590"/>
      <c r="E19" s="590"/>
      <c r="F19" s="591"/>
      <c r="G19" s="246">
        <f>IFERROR(AVERAGE(G18,G14,G5),"-")</f>
        <v>0</v>
      </c>
      <c r="H19" s="247"/>
    </row>
    <row r="21" spans="1:8" ht="15.75" thickBot="1" x14ac:dyDescent="0.3"/>
    <row r="22" spans="1:8" ht="75.75" thickBot="1" x14ac:dyDescent="0.3">
      <c r="A22" s="274" t="s">
        <v>297</v>
      </c>
      <c r="B22" s="258" t="s">
        <v>281</v>
      </c>
      <c r="C22" s="258" t="s">
        <v>388</v>
      </c>
      <c r="D22" s="258" t="s">
        <v>294</v>
      </c>
      <c r="E22" s="258" t="s">
        <v>292</v>
      </c>
      <c r="F22" s="258" t="s">
        <v>394</v>
      </c>
      <c r="G22" s="258" t="s">
        <v>380</v>
      </c>
      <c r="H22" s="259" t="s">
        <v>193</v>
      </c>
    </row>
    <row r="23" spans="1:8" ht="30.75" thickTop="1" x14ac:dyDescent="0.25">
      <c r="A23" s="275" t="s">
        <v>298</v>
      </c>
      <c r="B23" s="139"/>
      <c r="C23" s="265"/>
      <c r="D23" s="265"/>
      <c r="E23" s="245">
        <f>IFERROR(AVERAGE(C23:D23),0)</f>
        <v>0</v>
      </c>
      <c r="F23" s="165">
        <v>0.4</v>
      </c>
      <c r="G23" s="245">
        <f>IFERROR(E23*F23,"0")</f>
        <v>0</v>
      </c>
      <c r="H23" s="199"/>
    </row>
    <row r="24" spans="1:8" ht="30" x14ac:dyDescent="0.25">
      <c r="A24" s="275" t="s">
        <v>299</v>
      </c>
      <c r="B24" s="139"/>
      <c r="C24" s="265"/>
      <c r="D24" s="265"/>
      <c r="E24" s="245">
        <f t="shared" ref="E24:E31" si="3">IFERROR(AVERAGE(C24:D24),0)</f>
        <v>0</v>
      </c>
      <c r="F24" s="165">
        <v>0.3</v>
      </c>
      <c r="G24" s="245">
        <f t="shared" ref="G24:G31" si="4">IFERROR(E24*F24,"0")</f>
        <v>0</v>
      </c>
      <c r="H24" s="199"/>
    </row>
    <row r="25" spans="1:8" ht="30" x14ac:dyDescent="0.25">
      <c r="A25" s="275" t="s">
        <v>397</v>
      </c>
      <c r="B25" s="139"/>
      <c r="C25" s="265"/>
      <c r="D25" s="265"/>
      <c r="E25" s="245">
        <f t="shared" si="3"/>
        <v>0</v>
      </c>
      <c r="F25" s="165">
        <v>0.25</v>
      </c>
      <c r="G25" s="245">
        <f t="shared" si="4"/>
        <v>0</v>
      </c>
      <c r="H25" s="199"/>
    </row>
    <row r="26" spans="1:8" ht="30" x14ac:dyDescent="0.25">
      <c r="A26" s="276" t="s">
        <v>300</v>
      </c>
      <c r="B26" s="139"/>
      <c r="C26" s="265"/>
      <c r="D26" s="265"/>
      <c r="E26" s="245">
        <f t="shared" si="3"/>
        <v>0</v>
      </c>
      <c r="F26" s="165">
        <v>0.3</v>
      </c>
      <c r="G26" s="245">
        <f t="shared" si="4"/>
        <v>0</v>
      </c>
      <c r="H26" s="199"/>
    </row>
    <row r="27" spans="1:8" ht="15.75" x14ac:dyDescent="0.25">
      <c r="A27" s="277" t="s">
        <v>301</v>
      </c>
      <c r="B27" s="166"/>
      <c r="C27" s="265"/>
      <c r="D27" s="265"/>
      <c r="E27" s="245">
        <f t="shared" si="3"/>
        <v>0</v>
      </c>
      <c r="F27" s="165">
        <v>0.3</v>
      </c>
      <c r="G27" s="245">
        <f t="shared" si="4"/>
        <v>0</v>
      </c>
      <c r="H27" s="199"/>
    </row>
    <row r="28" spans="1:8" ht="15.75" x14ac:dyDescent="0.25">
      <c r="A28" s="277"/>
      <c r="B28" s="166"/>
      <c r="C28" s="265"/>
      <c r="D28" s="265"/>
      <c r="E28" s="245">
        <f>IFERROR(AVERAGE(C28:D28),0)</f>
        <v>0</v>
      </c>
      <c r="F28" s="165"/>
      <c r="G28" s="245">
        <f t="shared" si="4"/>
        <v>0</v>
      </c>
      <c r="H28" s="199"/>
    </row>
    <row r="29" spans="1:8" ht="15.75" x14ac:dyDescent="0.25">
      <c r="A29" s="277"/>
      <c r="B29" s="166"/>
      <c r="C29" s="265"/>
      <c r="D29" s="265"/>
      <c r="E29" s="245">
        <f t="shared" si="3"/>
        <v>0</v>
      </c>
      <c r="F29" s="165"/>
      <c r="G29" s="245">
        <f t="shared" si="4"/>
        <v>0</v>
      </c>
      <c r="H29" s="199"/>
    </row>
    <row r="30" spans="1:8" ht="15.75" x14ac:dyDescent="0.25">
      <c r="A30" s="277"/>
      <c r="B30" s="166"/>
      <c r="C30" s="265"/>
      <c r="D30" s="265"/>
      <c r="E30" s="245">
        <f t="shared" si="3"/>
        <v>0</v>
      </c>
      <c r="F30" s="165"/>
      <c r="G30" s="245">
        <f t="shared" si="4"/>
        <v>0</v>
      </c>
      <c r="H30" s="199"/>
    </row>
    <row r="31" spans="1:8" ht="16.5" thickBot="1" x14ac:dyDescent="0.3">
      <c r="A31" s="278"/>
      <c r="B31" s="260"/>
      <c r="C31" s="265"/>
      <c r="D31" s="265"/>
      <c r="E31" s="245">
        <f t="shared" si="3"/>
        <v>0</v>
      </c>
      <c r="F31" s="273"/>
      <c r="G31" s="245">
        <f t="shared" si="4"/>
        <v>0</v>
      </c>
      <c r="H31" s="279"/>
    </row>
    <row r="32" spans="1:8" ht="15.75" customHeight="1" x14ac:dyDescent="0.25">
      <c r="A32" s="592" t="s">
        <v>292</v>
      </c>
      <c r="B32" s="593"/>
      <c r="C32" s="593"/>
      <c r="D32" s="593"/>
      <c r="E32" s="594"/>
      <c r="F32" s="261">
        <f>SUM(F23:F31)</f>
        <v>1.55</v>
      </c>
      <c r="G32" s="261">
        <f>SUM(G23:G31)</f>
        <v>0</v>
      </c>
      <c r="H32" s="262"/>
    </row>
    <row r="33" spans="1:8" ht="15.75" customHeight="1" thickBot="1" x14ac:dyDescent="0.3">
      <c r="A33" s="595" t="s">
        <v>395</v>
      </c>
      <c r="B33" s="596"/>
      <c r="C33" s="596"/>
      <c r="D33" s="596"/>
      <c r="E33" s="596"/>
      <c r="F33" s="597"/>
      <c r="G33" s="263">
        <f>IFERROR(G32/F32,"-")</f>
        <v>0</v>
      </c>
      <c r="H33" s="264"/>
    </row>
  </sheetData>
  <mergeCells count="4">
    <mergeCell ref="A1:H2"/>
    <mergeCell ref="A19:F19"/>
    <mergeCell ref="A32:E32"/>
    <mergeCell ref="A33:F33"/>
  </mergeCells>
  <dataValidations disablePrompts="1" count="1">
    <dataValidation type="decimal" allowBlank="1" showInputMessage="1" showErrorMessage="1" errorTitle="Erreur" error="Merci de saisir une note de 1 à 20" promptTitle="Saisir une note de 1 à 20" sqref="C6:D12 C15:D16 C18:D18">
      <formula1>0</formula1>
      <formula2>20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B2:E50"/>
  <sheetViews>
    <sheetView workbookViewId="0">
      <selection activeCell="G14" sqref="G14"/>
    </sheetView>
  </sheetViews>
  <sheetFormatPr baseColWidth="10" defaultRowHeight="15" x14ac:dyDescent="0.25"/>
  <cols>
    <col min="2" max="2" width="29.85546875" customWidth="1"/>
    <col min="3" max="3" width="18.5703125" customWidth="1"/>
    <col min="4" max="4" width="19.140625" customWidth="1"/>
  </cols>
  <sheetData>
    <row r="2" spans="2:4" ht="15.75" x14ac:dyDescent="0.25">
      <c r="B2" s="167" t="s">
        <v>218</v>
      </c>
      <c r="C2" s="169" t="s">
        <v>219</v>
      </c>
      <c r="D2" t="s">
        <v>220</v>
      </c>
    </row>
    <row r="3" spans="2:4" ht="15" customHeight="1" x14ac:dyDescent="0.25">
      <c r="B3" s="120" t="s">
        <v>303</v>
      </c>
    </row>
    <row r="4" spans="2:4" ht="15" customHeight="1" x14ac:dyDescent="0.25">
      <c r="B4" s="130" t="s">
        <v>263</v>
      </c>
    </row>
    <row r="5" spans="2:4" ht="15" customHeight="1" x14ac:dyDescent="0.25">
      <c r="B5" s="121" t="s">
        <v>224</v>
      </c>
    </row>
    <row r="6" spans="2:4" ht="15" customHeight="1" x14ac:dyDescent="0.25">
      <c r="B6" s="130" t="s">
        <v>262</v>
      </c>
    </row>
    <row r="7" spans="2:4" ht="15" customHeight="1" x14ac:dyDescent="0.25">
      <c r="B7" s="120" t="s">
        <v>221</v>
      </c>
    </row>
    <row r="8" spans="2:4" ht="15" customHeight="1" x14ac:dyDescent="0.25">
      <c r="B8" s="161" t="s">
        <v>238</v>
      </c>
    </row>
    <row r="9" spans="2:4" ht="15" customHeight="1" x14ac:dyDescent="0.25">
      <c r="B9" s="122" t="s">
        <v>230</v>
      </c>
    </row>
    <row r="10" spans="2:4" ht="15" customHeight="1" x14ac:dyDescent="0.25">
      <c r="B10" s="122" t="s">
        <v>228</v>
      </c>
    </row>
    <row r="11" spans="2:4" ht="15" customHeight="1" x14ac:dyDescent="0.25">
      <c r="B11" s="122" t="s">
        <v>229</v>
      </c>
    </row>
    <row r="12" spans="2:4" ht="15" customHeight="1" x14ac:dyDescent="0.25">
      <c r="B12" s="122" t="s">
        <v>235</v>
      </c>
    </row>
    <row r="13" spans="2:4" ht="15" customHeight="1" x14ac:dyDescent="0.25">
      <c r="B13" s="121" t="s">
        <v>305</v>
      </c>
    </row>
    <row r="14" spans="2:4" ht="15" customHeight="1" x14ac:dyDescent="0.25">
      <c r="B14" s="168" t="s">
        <v>259</v>
      </c>
    </row>
    <row r="15" spans="2:4" ht="15" customHeight="1" x14ac:dyDescent="0.25">
      <c r="B15" s="168" t="s">
        <v>256</v>
      </c>
    </row>
    <row r="16" spans="2:4" ht="15" customHeight="1" x14ac:dyDescent="0.25">
      <c r="B16" s="128" t="s">
        <v>258</v>
      </c>
    </row>
    <row r="17" spans="2:5" ht="15" customHeight="1" x14ac:dyDescent="0.25">
      <c r="B17" s="120" t="s">
        <v>225</v>
      </c>
    </row>
    <row r="18" spans="2:5" ht="15" customHeight="1" x14ac:dyDescent="0.25">
      <c r="B18" s="122" t="s">
        <v>226</v>
      </c>
    </row>
    <row r="19" spans="2:5" ht="15" customHeight="1" x14ac:dyDescent="0.25">
      <c r="B19" s="128" t="s">
        <v>251</v>
      </c>
    </row>
    <row r="20" spans="2:5" ht="15" customHeight="1" x14ac:dyDescent="0.25">
      <c r="B20" s="122" t="s">
        <v>227</v>
      </c>
    </row>
    <row r="21" spans="2:5" x14ac:dyDescent="0.25">
      <c r="B21" s="122" t="s">
        <v>231</v>
      </c>
    </row>
    <row r="22" spans="2:5" x14ac:dyDescent="0.25">
      <c r="B22" s="126" t="s">
        <v>304</v>
      </c>
    </row>
    <row r="23" spans="2:5" x14ac:dyDescent="0.25">
      <c r="B23" s="128" t="s">
        <v>306</v>
      </c>
    </row>
    <row r="24" spans="2:5" x14ac:dyDescent="0.25">
      <c r="B24" s="127" t="s">
        <v>252</v>
      </c>
    </row>
    <row r="25" spans="2:5" ht="15" customHeight="1" x14ac:dyDescent="0.25">
      <c r="B25" s="126" t="s">
        <v>248</v>
      </c>
    </row>
    <row r="26" spans="2:5" ht="15" customHeight="1" x14ac:dyDescent="0.25">
      <c r="B26" s="125" t="s">
        <v>245</v>
      </c>
      <c r="E26" s="120"/>
    </row>
    <row r="27" spans="2:5" ht="15" customHeight="1" x14ac:dyDescent="0.25">
      <c r="B27" s="126" t="s">
        <v>249</v>
      </c>
      <c r="E27" s="120"/>
    </row>
    <row r="28" spans="2:5" ht="15" customHeight="1" x14ac:dyDescent="0.25">
      <c r="B28" s="125" t="s">
        <v>244</v>
      </c>
    </row>
    <row r="29" spans="2:5" ht="15" customHeight="1" x14ac:dyDescent="0.25">
      <c r="B29" s="122" t="s">
        <v>232</v>
      </c>
    </row>
    <row r="30" spans="2:5" ht="15" customHeight="1" x14ac:dyDescent="0.25">
      <c r="B30" s="122" t="s">
        <v>233</v>
      </c>
    </row>
    <row r="31" spans="2:5" ht="15" customHeight="1" x14ac:dyDescent="0.25">
      <c r="B31" s="128" t="s">
        <v>257</v>
      </c>
    </row>
    <row r="32" spans="2:5" ht="15.75" customHeight="1" x14ac:dyDescent="0.25">
      <c r="B32" s="126" t="s">
        <v>250</v>
      </c>
    </row>
    <row r="33" spans="2:2" ht="15" customHeight="1" x14ac:dyDescent="0.25">
      <c r="B33" s="129" t="s">
        <v>247</v>
      </c>
    </row>
    <row r="34" spans="2:2" ht="15" customHeight="1" x14ac:dyDescent="0.25">
      <c r="B34" s="129" t="s">
        <v>260</v>
      </c>
    </row>
    <row r="35" spans="2:2" ht="15" customHeight="1" x14ac:dyDescent="0.25">
      <c r="B35" s="129" t="s">
        <v>261</v>
      </c>
    </row>
    <row r="36" spans="2:2" ht="15" customHeight="1" x14ac:dyDescent="0.25">
      <c r="B36" s="120" t="s">
        <v>222</v>
      </c>
    </row>
    <row r="37" spans="2:2" ht="15" customHeight="1" x14ac:dyDescent="0.25">
      <c r="B37" s="120" t="s">
        <v>223</v>
      </c>
    </row>
    <row r="38" spans="2:2" ht="15" customHeight="1" x14ac:dyDescent="0.25">
      <c r="B38" s="122" t="s">
        <v>234</v>
      </c>
    </row>
    <row r="39" spans="2:2" ht="15" customHeight="1" x14ac:dyDescent="0.25">
      <c r="B39" s="123" t="s">
        <v>236</v>
      </c>
    </row>
    <row r="40" spans="2:2" x14ac:dyDescent="0.25">
      <c r="B40" s="123" t="s">
        <v>237</v>
      </c>
    </row>
    <row r="41" spans="2:2" x14ac:dyDescent="0.25">
      <c r="B41" s="123" t="s">
        <v>239</v>
      </c>
    </row>
    <row r="42" spans="2:2" ht="15" customHeight="1" x14ac:dyDescent="0.25">
      <c r="B42" s="123" t="s">
        <v>240</v>
      </c>
    </row>
    <row r="43" spans="2:2" ht="15" customHeight="1" x14ac:dyDescent="0.25">
      <c r="B43" s="123" t="s">
        <v>241</v>
      </c>
    </row>
    <row r="44" spans="2:2" ht="15" customHeight="1" x14ac:dyDescent="0.25">
      <c r="B44" s="123" t="s">
        <v>242</v>
      </c>
    </row>
    <row r="45" spans="2:2" x14ac:dyDescent="0.25">
      <c r="B45" s="123" t="s">
        <v>243</v>
      </c>
    </row>
    <row r="46" spans="2:2" ht="15" customHeight="1" x14ac:dyDescent="0.25">
      <c r="B46" s="124" t="s">
        <v>246</v>
      </c>
    </row>
    <row r="47" spans="2:2" ht="15" customHeight="1" x14ac:dyDescent="0.25">
      <c r="B47" s="124" t="s">
        <v>247</v>
      </c>
    </row>
    <row r="48" spans="2:2" ht="15" customHeight="1" x14ac:dyDescent="0.25">
      <c r="B48" s="127" t="s">
        <v>253</v>
      </c>
    </row>
    <row r="49" spans="2:2" ht="15" customHeight="1" x14ac:dyDescent="0.25">
      <c r="B49" s="127" t="s">
        <v>254</v>
      </c>
    </row>
    <row r="50" spans="2:2" ht="15" customHeight="1" x14ac:dyDescent="0.25">
      <c r="B50" s="128" t="s"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5</vt:i4>
      </vt:variant>
    </vt:vector>
  </HeadingPairs>
  <TitlesOfParts>
    <vt:vector size="14" baseType="lpstr">
      <vt:lpstr>Feuil1</vt:lpstr>
      <vt:lpstr>F01.Formulaire-Code</vt:lpstr>
      <vt:lpstr>F02.Plan cours</vt:lpstr>
      <vt:lpstr>F03.Equipe</vt:lpstr>
      <vt:lpstr>F04.Présence-Participat</vt:lpstr>
      <vt:lpstr>F05.TB équipeX</vt:lpstr>
      <vt:lpstr>Planificateur de projet</vt:lpstr>
      <vt:lpstr>F.eval équipe X</vt:lpstr>
      <vt:lpstr>Outil Qualité</vt:lpstr>
      <vt:lpstr>'F02.Plan cours'!_ftn1</vt:lpstr>
      <vt:lpstr>Feuil1!_GoBack</vt:lpstr>
      <vt:lpstr>'Planificateur de projet'!Impression_des_titres</vt:lpstr>
      <vt:lpstr>période_sélectionnée</vt:lpstr>
      <vt:lpstr>TitreRégion..BO60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Mon PC</cp:lastModifiedBy>
  <cp:lastPrinted>2019-04-14T19:12:01Z</cp:lastPrinted>
  <dcterms:created xsi:type="dcterms:W3CDTF">2013-10-06T14:40:54Z</dcterms:created>
  <dcterms:modified xsi:type="dcterms:W3CDTF">2020-02-15T21:48:03Z</dcterms:modified>
</cp:coreProperties>
</file>